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wcmceurope.sharepoint.com/sites/ProjectHub/08963  Aligning eGAAP/Working folder/03. Specific Objective 3 - Training, Education, Research &amp; Innovation/SO3 - Training &amp; Education/3.4 Training modules/Training modules for project sign-off 28_05_24/"/>
    </mc:Choice>
  </mc:AlternateContent>
  <xr:revisionPtr revIDLastSave="372" documentId="8_{0EC4E6DD-1089-46E5-A1DE-3D50ABC5C46C}" xr6:coauthVersionLast="47" xr6:coauthVersionMax="47" xr10:uidLastSave="{0E28AFD0-037B-4845-8879-59347C09C85E}"/>
  <bookViews>
    <workbookView xWindow="-120" yWindow="-120" windowWidth="20730" windowHeight="11160" firstSheet="2" xr2:uid="{E52C8A1C-6912-4E28-80B5-2ED3860C7E6E}"/>
  </bookViews>
  <sheets>
    <sheet name="Overview" sheetId="8" r:id="rId1"/>
    <sheet name="1. Activity - land use impact " sheetId="6" r:id="rId2"/>
    <sheet name="2.Correction&amp;additional results" sheetId="7" r:id="rId3"/>
    <sheet name="3. Cotton yield data" sheetId="2" r:id="rId4"/>
    <sheet name="4. Irrigation data" sheetId="3" r:id="rId5"/>
    <sheet name="5. MSA by land type" sheetId="5" r:id="rId6"/>
    <sheet name="6. Species loss by crop type" sheetId="4" r:id="rId7"/>
  </sheets>
  <definedNames>
    <definedName name="_xlnm._FilterDatabase" localSheetId="3" hidden="1">'3. Cotton yield data'!$A$1:$E$115</definedName>
    <definedName name="_xlnm._FilterDatabase" localSheetId="4" hidden="1">'4. Irrigation data'!$A$1:$E$235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6" l="1"/>
  <c r="C11" i="6" s="1"/>
  <c r="I20" i="7"/>
  <c r="D7" i="7"/>
  <c r="D8" i="7" s="1"/>
  <c r="D9" i="7" s="1"/>
  <c r="E7" i="7"/>
  <c r="E8" i="7" s="1"/>
  <c r="E9" i="7" s="1"/>
  <c r="D12" i="7"/>
  <c r="E12" i="7"/>
  <c r="C12" i="7"/>
  <c r="C7" i="7"/>
  <c r="C8" i="7" s="1"/>
  <c r="C9" i="7" s="1"/>
  <c r="E19" i="7"/>
  <c r="D19" i="7"/>
  <c r="C19" i="7"/>
  <c r="E20" i="7"/>
  <c r="D20" i="7"/>
  <c r="C20" i="7"/>
  <c r="C6" i="4"/>
  <c r="C7" i="4"/>
  <c r="C8" i="4"/>
  <c r="C9" i="4"/>
  <c r="C5" i="4"/>
  <c r="C3" i="5"/>
  <c r="C4" i="5"/>
  <c r="C5" i="5"/>
  <c r="C6" i="5"/>
  <c r="C7" i="5"/>
  <c r="C8" i="5"/>
  <c r="C9" i="5"/>
  <c r="C10" i="5"/>
  <c r="C11" i="5"/>
  <c r="C12" i="5"/>
  <c r="C13" i="5"/>
  <c r="C14" i="5"/>
  <c r="C15" i="5"/>
  <c r="C16" i="5"/>
  <c r="C17" i="5"/>
  <c r="C2" i="5"/>
  <c r="I25" i="7" l="1"/>
  <c r="C17" i="6"/>
  <c r="C26" i="6" s="1"/>
  <c r="C18" i="6"/>
  <c r="C27" i="6"/>
  <c r="C14" i="7"/>
  <c r="D14" i="7"/>
  <c r="E14" i="7"/>
  <c r="E15" i="7" l="1"/>
  <c r="E24" i="7" s="1"/>
  <c r="E23" i="7"/>
  <c r="E25" i="7" s="1"/>
  <c r="D15" i="7"/>
  <c r="D24" i="7" s="1"/>
  <c r="D23" i="7"/>
  <c r="D25" i="7" s="1"/>
  <c r="C15" i="7"/>
  <c r="C24" i="7" s="1"/>
  <c r="C23" i="7"/>
  <c r="C25" i="7" s="1"/>
  <c r="C28" i="6"/>
</calcChain>
</file>

<file path=xl/sharedStrings.xml><?xml version="1.0" encoding="utf-8"?>
<sst xmlns="http://schemas.openxmlformats.org/spreadsheetml/2006/main" count="1534" uniqueCount="333">
  <si>
    <t>Aim</t>
  </si>
  <si>
    <t>The purpose of this Excel is to be used alongside Training module 2: Biodiversity in supply chains - getting started</t>
  </si>
  <si>
    <t>Purpose of the different tabs</t>
  </si>
  <si>
    <t>1. Activity - land use impact: This tab can be used to test your understanding of calculating how a company's land use affects biodiversity.
2. Correction&amp;additional results: This tab shows the completed calculations for China, India and the United States. You can check your calculations from Tab 1 here.
3. Cotton yield data: Yield data for cotton per country, taken from FAOSTAT. Needed for the calculations on Tab 1.
4. Irrigation data: Data on proportion of land area equipped for irrigation by country, from FAOSTAT. Needed for the calculations on Tab 1.
5. MSA by land type: Data on land use impact calculated per land use type, from GLOBIO. Needed for the calculations on Tab 1.
6. Species loss by crop type: Data on species loss per crop type, from ReCiPe 2016. Needed for the calculations on Tab 1.</t>
  </si>
  <si>
    <t>Key terms</t>
  </si>
  <si>
    <t>MSA</t>
  </si>
  <si>
    <t>Mean Species Abundance (MSA) metric is an indicator of local biodiversity intactness. MSA ranges from 0 to 1, where 1 means that the species assemblage is fully intact, and 0 means that all original species are extirpated (locally extinct). More information is available at: https://www.globio.info/what-is-globio</t>
  </si>
  <si>
    <t>GLOBIO</t>
  </si>
  <si>
    <t>GLOBIO calculates local terrestrial biodiversity intactness, expressed by the mean species abundance (MSA) indicator, as a function of six human pressures. More information is available at https://www.globio.info/</t>
  </si>
  <si>
    <t>Data source</t>
  </si>
  <si>
    <t xml:space="preserve">Step 1 : Company's data </t>
  </si>
  <si>
    <t>Cottonlux</t>
  </si>
  <si>
    <t xml:space="preserve">Country of production </t>
  </si>
  <si>
    <t>China, mainland</t>
  </si>
  <si>
    <t xml:space="preserve">Purchased item </t>
  </si>
  <si>
    <t>Cotton</t>
  </si>
  <si>
    <t>Purchased quantity (tonnes)</t>
  </si>
  <si>
    <t>t</t>
  </si>
  <si>
    <t>Enter values only in the orange cells.</t>
  </si>
  <si>
    <t>Step 2 : Estimating cropland surface required to produce the purchased quantity (country's average)</t>
  </si>
  <si>
    <t>FAOSTAT (tab 'Cotton yield data')</t>
  </si>
  <si>
    <t>Country's cotton yield (100g/ha)</t>
  </si>
  <si>
    <t>100g/ha</t>
  </si>
  <si>
    <t>Note that country's cotton yield is converted into t/ha in order to match the unit of the purchased quantity (t)</t>
  </si>
  <si>
    <t>t/ha</t>
  </si>
  <si>
    <r>
      <rPr>
        <b/>
        <sz val="11"/>
        <color rgb="FF000000"/>
        <rFont val="Aptos Narrow"/>
      </rPr>
      <t>Estimated area of land (ha) required to produce the sourced tonnage of cotton</t>
    </r>
    <r>
      <rPr>
        <sz val="11"/>
        <color rgb="FF000000"/>
        <rFont val="Aptos Narrow"/>
      </rPr>
      <t xml:space="preserve">  [= purchased cotton quantity (t) / country's cotton yield (t/ha) ]</t>
    </r>
  </si>
  <si>
    <t>ha</t>
  </si>
  <si>
    <t>Step 3 : Estimating cropland surface by cropland type</t>
  </si>
  <si>
    <t>To remain simple here, we only distinguish between intensive irrigated croplands and intensive non-irrigated croplands.*</t>
  </si>
  <si>
    <t>FAOSTAT (tab'Irrigation data')</t>
  </si>
  <si>
    <t>Share of country's irrigated croplands (%)</t>
  </si>
  <si>
    <t>%</t>
  </si>
  <si>
    <r>
      <rPr>
        <b/>
        <sz val="11"/>
        <color rgb="FF000000"/>
        <rFont val="Aptos Narrow"/>
      </rPr>
      <t xml:space="preserve">A. Estimated intensive irrigated cropland surface (ha) </t>
    </r>
    <r>
      <rPr>
        <sz val="11"/>
        <color rgb="FF000000"/>
        <rFont val="Aptos Narrow"/>
      </rPr>
      <t>[= share of country's irrigated cropland (%) * estimated cropland surface(ha)]</t>
    </r>
  </si>
  <si>
    <r>
      <rPr>
        <b/>
        <sz val="11"/>
        <color rgb="FF000000"/>
        <rFont val="Aptos Narrow"/>
      </rPr>
      <t>B. Estimated intensive non-irrigated cropland surface (ha)</t>
    </r>
    <r>
      <rPr>
        <sz val="11"/>
        <color rgb="FF000000"/>
        <rFont val="Aptos Narrow"/>
      </rPr>
      <t xml:space="preserve"> [= estimated cropland surface (ha) - estimated irrigated cropland surface(ha) ]</t>
    </r>
  </si>
  <si>
    <t>Step 4 : Computing impacts on biodiversity in MSA.km2</t>
  </si>
  <si>
    <t>GLOBIO (tab 'MSA by land type')</t>
  </si>
  <si>
    <t>MSA % land use impact: intensive irrigated cropland (accumulated negative impact)</t>
  </si>
  <si>
    <t>MSA %</t>
  </si>
  <si>
    <t>MSA % land use impact: intensive non-irrigated cropland (accumulated negative impact)</t>
  </si>
  <si>
    <t xml:space="preserve">Note that the estimated irrigated and non-irrigated cropland surface (ha) is converted  into km2 </t>
  </si>
  <si>
    <t>Estimated intensive irrigated cropland impact on biodiversity in MSA.km2 (accumulated negative impact)</t>
  </si>
  <si>
    <t>Estimated intensive non-irrigated cropland impact on biodiversity in MSA.km2 (accumulated negative impact) [= land use impact intensive cropland (%) * estimated irrigated cropland area (km2)]</t>
  </si>
  <si>
    <t>Total land occupation impact on biodiversity in MSA.km2 (accumulated negative impact)</t>
  </si>
  <si>
    <t>India</t>
  </si>
  <si>
    <t>United States of America</t>
  </si>
  <si>
    <t>Estimated area of land (ha) required to produce the sourced tonnage of cotton  [= purchased cotton quantity (t) / country's cotton yield (t/ha) ]</t>
  </si>
  <si>
    <t>Step 3 : Estimating cropland surface by cropland type*</t>
  </si>
  <si>
    <t xml:space="preserve">Note: Impacts on biodiversity can also be computed using other models and metrics. An example with ReCiPe is included below for illustration purposes but is not developed in the training materials. </t>
  </si>
  <si>
    <r>
      <rPr>
        <b/>
        <sz val="11"/>
        <color rgb="FF000000"/>
        <rFont val="Aptos Narrow"/>
      </rPr>
      <t xml:space="preserve">B. Estimated intensive non-irrigated cropland surface (ha) </t>
    </r>
    <r>
      <rPr>
        <sz val="11"/>
        <color rgb="FF000000"/>
        <rFont val="Aptos Narrow"/>
      </rPr>
      <t>[= estimated cropland surface (ha) - estimated irrigated cropland surface(ha) ]</t>
    </r>
  </si>
  <si>
    <t>China</t>
  </si>
  <si>
    <t>Step 4 : Computing impacts on biodiversity in species loss (a ReCiPe example)*</t>
  </si>
  <si>
    <t>To compute impacts in species loss with ReCiPe, the type of crop cultivated must be chosen. Distinction is made between managed forest, annual crops, pasture, artificial area and permanent crops. Cotton is an annual crop</t>
  </si>
  <si>
    <t xml:space="preserve">Crop type </t>
  </si>
  <si>
    <t>annual crops</t>
  </si>
  <si>
    <t>Land occupation impact factor (species/m2)</t>
  </si>
  <si>
    <t>1. Estimated intensive irrigated cropland impact on biodiversity in MSA.km2 (accumulated negative impact) [= land use impact intensive cropland (%) * estimated irrigated cropland area (km2)]</t>
  </si>
  <si>
    <t>MSA.km2</t>
  </si>
  <si>
    <t>2. Estimated intensive non-irrigated cropland impact on biodiversity in MSA.km2 (accumulated negative impact)</t>
  </si>
  <si>
    <r>
      <rPr>
        <b/>
        <sz val="11"/>
        <color rgb="FF000000"/>
        <rFont val="Aptos Narrow"/>
      </rPr>
      <t xml:space="preserve">Total land occupation impact on biodiversity in species loss </t>
    </r>
    <r>
      <rPr>
        <sz val="11"/>
        <color rgb="FF000000"/>
        <rFont val="Aptos Narrow"/>
      </rPr>
      <t>[= estimated cropland surface (m2.yr) * annual crop land occupation impact factor (species/m2 ]</t>
    </r>
  </si>
  <si>
    <t>species.year</t>
  </si>
  <si>
    <t>Area</t>
  </si>
  <si>
    <t>Item</t>
  </si>
  <si>
    <t>Element</t>
  </si>
  <si>
    <t>Unit</t>
  </si>
  <si>
    <t>Y2022</t>
  </si>
  <si>
    <t>Antigua and Barbuda</t>
  </si>
  <si>
    <t>Seed cotton, unginned</t>
  </si>
  <si>
    <t>Yield</t>
  </si>
  <si>
    <t>100 g/ha</t>
  </si>
  <si>
    <t>Indonesia</t>
  </si>
  <si>
    <t>Source : FAOSTAT https://data.apps.fao.org/catalog/dataset/crop-production-yield-harvested-area-and-processed-global-national-annual-faostat</t>
  </si>
  <si>
    <t>Algeria</t>
  </si>
  <si>
    <t>Saint Kitts and Nevis</t>
  </si>
  <si>
    <t>Gambia</t>
  </si>
  <si>
    <t>Grenada</t>
  </si>
  <si>
    <t>Somalia</t>
  </si>
  <si>
    <t>Caribbean</t>
  </si>
  <si>
    <t>Democratic Republic of the Congo</t>
  </si>
  <si>
    <t>Central African Republic</t>
  </si>
  <si>
    <t>Kenya</t>
  </si>
  <si>
    <t>Nigeria</t>
  </si>
  <si>
    <t>Haiti</t>
  </si>
  <si>
    <t>Chad</t>
  </si>
  <si>
    <t>Viet Nam</t>
  </si>
  <si>
    <t>Angola</t>
  </si>
  <si>
    <t>Mozambique</t>
  </si>
  <si>
    <t>Eastern Europe</t>
  </si>
  <si>
    <t>Malawi</t>
  </si>
  <si>
    <t>Eswatini</t>
  </si>
  <si>
    <t>Tunisia</t>
  </si>
  <si>
    <t>Togo</t>
  </si>
  <si>
    <t>United Republic of Tanzania</t>
  </si>
  <si>
    <t>Burundi</t>
  </si>
  <si>
    <t>Costa Rica</t>
  </si>
  <si>
    <t>Small Island Developing States</t>
  </si>
  <si>
    <t>Mali</t>
  </si>
  <si>
    <t>Western Africa</t>
  </si>
  <si>
    <t>Zambia</t>
  </si>
  <si>
    <t>Eastern Africa</t>
  </si>
  <si>
    <t>Middle Africa</t>
  </si>
  <si>
    <t>Africa</t>
  </si>
  <si>
    <t>Least Developed Countries</t>
  </si>
  <si>
    <t>Guinea</t>
  </si>
  <si>
    <t>Burkina Faso</t>
  </si>
  <si>
    <t>Nepal</t>
  </si>
  <si>
    <t>Niger</t>
  </si>
  <si>
    <t>Yemen</t>
  </si>
  <si>
    <t>Benin</t>
  </si>
  <si>
    <t>Net Food Importing Developing Countries</t>
  </si>
  <si>
    <t>Côte d'Ivoire</t>
  </si>
  <si>
    <t>Madagascar</t>
  </si>
  <si>
    <t>Guinea-Bissau</t>
  </si>
  <si>
    <t>Pakistan</t>
  </si>
  <si>
    <t>Albania</t>
  </si>
  <si>
    <t>Venezuela (Bolivarian Republic of)</t>
  </si>
  <si>
    <t>Senegal</t>
  </si>
  <si>
    <t>Southern Asia</t>
  </si>
  <si>
    <t>Cambodia</t>
  </si>
  <si>
    <t>Ecuador</t>
  </si>
  <si>
    <t>Botswana</t>
  </si>
  <si>
    <t>Afghanistan</t>
  </si>
  <si>
    <t>Uganda</t>
  </si>
  <si>
    <t>Zimbabwe</t>
  </si>
  <si>
    <t>Bolivia (Plurinational State of)</t>
  </si>
  <si>
    <t>Sudan</t>
  </si>
  <si>
    <t>Low Income Food Deficit Countries</t>
  </si>
  <si>
    <t>Thailand</t>
  </si>
  <si>
    <t>Philippines</t>
  </si>
  <si>
    <t>Northern Africa</t>
  </si>
  <si>
    <t>Cameroon</t>
  </si>
  <si>
    <t>Iraq</t>
  </si>
  <si>
    <t>Honduras</t>
  </si>
  <si>
    <t>Myanmar</t>
  </si>
  <si>
    <t>South-eastern Asia</t>
  </si>
  <si>
    <t>Ghana</t>
  </si>
  <si>
    <t>Land Locked Developing Countries</t>
  </si>
  <si>
    <t>Democratic People's Republic of Korea</t>
  </si>
  <si>
    <t>El Salvador</t>
  </si>
  <si>
    <t>Morocco</t>
  </si>
  <si>
    <t>Ethiopia</t>
  </si>
  <si>
    <t>Turkmenistan</t>
  </si>
  <si>
    <t>Southern Africa</t>
  </si>
  <si>
    <t>Europe</t>
  </si>
  <si>
    <t>European Union (27)</t>
  </si>
  <si>
    <t>Egypt</t>
  </si>
  <si>
    <t>Asia</t>
  </si>
  <si>
    <t>Southern Europe</t>
  </si>
  <si>
    <t>World</t>
  </si>
  <si>
    <t>Spain</t>
  </si>
  <si>
    <t>Paraguay</t>
  </si>
  <si>
    <t>South Africa</t>
  </si>
  <si>
    <t>Argentina</t>
  </si>
  <si>
    <t>Colombia</t>
  </si>
  <si>
    <t>Tajikistan</t>
  </si>
  <si>
    <t>Iran (Islamic Republic of)</t>
  </si>
  <si>
    <t>Guatemala</t>
  </si>
  <si>
    <t>Northern America</t>
  </si>
  <si>
    <t>Kazakhstan</t>
  </si>
  <si>
    <t>Central Asia</t>
  </si>
  <si>
    <t>Azerbaijan</t>
  </si>
  <si>
    <t>Americas</t>
  </si>
  <si>
    <t>Israel</t>
  </si>
  <si>
    <t>Peru</t>
  </si>
  <si>
    <t>Uzbekistan</t>
  </si>
  <si>
    <t>Nicaragua</t>
  </si>
  <si>
    <t>South America</t>
  </si>
  <si>
    <t>Kyrgyzstan</t>
  </si>
  <si>
    <t>Brazil</t>
  </si>
  <si>
    <t>Bangladesh</t>
  </si>
  <si>
    <t>Syrian Arab Republic</t>
  </si>
  <si>
    <t>Lao People's Democratic Republic</t>
  </si>
  <si>
    <t>Central America</t>
  </si>
  <si>
    <t>Mexico</t>
  </si>
  <si>
    <t>Western Asia</t>
  </si>
  <si>
    <t>Türkiye</t>
  </si>
  <si>
    <t>Australia</t>
  </si>
  <si>
    <t>Oceania</t>
  </si>
  <si>
    <t>Australia and New Zealand</t>
  </si>
  <si>
    <t>Eastern Asia</t>
  </si>
  <si>
    <t>Y2021</t>
  </si>
  <si>
    <t>Iceland</t>
  </si>
  <si>
    <t>Land area equipped for irrigation</t>
  </si>
  <si>
    <t>Share in Cropland</t>
  </si>
  <si>
    <t>Latvia</t>
  </si>
  <si>
    <t>Source : FAOSTAT https://www.fao.org/faostat/en/#data/RL</t>
  </si>
  <si>
    <t>Comoros</t>
  </si>
  <si>
    <t>Estonia</t>
  </si>
  <si>
    <r>
      <t xml:space="preserve">Note: to estimate the proportion of irrigated cropland, we chose to use the variable "Land area equipped for irrigation" from FAOSTATdefined as "Land area equipped with irrigation infrastructure and equipment to provide water to crops, which are in working order. </t>
    </r>
    <r>
      <rPr>
        <u/>
        <sz val="11"/>
        <color theme="1"/>
        <rFont val="Aptos Narrow"/>
        <family val="2"/>
        <scheme val="minor"/>
      </rPr>
      <t>The equipment does not have to be used during the reference year</t>
    </r>
    <r>
      <rPr>
        <sz val="11"/>
        <color theme="1"/>
        <rFont val="Aptos Narrow"/>
        <family val="2"/>
        <scheme val="minor"/>
      </rPr>
      <t>. ", therefore the share of irrigated cropland may be overestimated</t>
    </r>
  </si>
  <si>
    <t>Niue</t>
  </si>
  <si>
    <t>Bosnia and Herzegovina</t>
  </si>
  <si>
    <t>Congo</t>
  </si>
  <si>
    <t>Lithuania</t>
  </si>
  <si>
    <t>Liberia</t>
  </si>
  <si>
    <t>Belarus</t>
  </si>
  <si>
    <t>Rwanda</t>
  </si>
  <si>
    <t>Mayotte</t>
  </si>
  <si>
    <t>Lesotho</t>
  </si>
  <si>
    <t>South Sudan</t>
  </si>
  <si>
    <t>Gabon</t>
  </si>
  <si>
    <t>Melanesia</t>
  </si>
  <si>
    <t>Dominica</t>
  </si>
  <si>
    <t>Polynesia</t>
  </si>
  <si>
    <t>Namibia</t>
  </si>
  <si>
    <t>Wallis and Futuna Islands</t>
  </si>
  <si>
    <t>Micronesia</t>
  </si>
  <si>
    <t>Czechia</t>
  </si>
  <si>
    <t>Equatorial Guinea</t>
  </si>
  <si>
    <t>Sierra Leone</t>
  </si>
  <si>
    <t>Serbia</t>
  </si>
  <si>
    <t>Belize</t>
  </si>
  <si>
    <t>Belgium</t>
  </si>
  <si>
    <t>Slovenia</t>
  </si>
  <si>
    <t>Fiji</t>
  </si>
  <si>
    <t>Eritrea</t>
  </si>
  <si>
    <t>Finland</t>
  </si>
  <si>
    <t>Canada</t>
  </si>
  <si>
    <t>United Kingdom of Great Britain and Northern Ireland</t>
  </si>
  <si>
    <t>Russian Federation</t>
  </si>
  <si>
    <t>French Polynesia</t>
  </si>
  <si>
    <t>Bulgaria</t>
  </si>
  <si>
    <t>Guam</t>
  </si>
  <si>
    <t>Northern Europe</t>
  </si>
  <si>
    <t>Hungary</t>
  </si>
  <si>
    <t>Slovakia</t>
  </si>
  <si>
    <t>Croatia</t>
  </si>
  <si>
    <t>Poland</t>
  </si>
  <si>
    <t>Malaysia</t>
  </si>
  <si>
    <t>Germany</t>
  </si>
  <si>
    <t>Panama</t>
  </si>
  <si>
    <t>Sweden</t>
  </si>
  <si>
    <t>Ukraine</t>
  </si>
  <si>
    <t>Mongolia</t>
  </si>
  <si>
    <t>Cabo Verde</t>
  </si>
  <si>
    <t>Austria</t>
  </si>
  <si>
    <t>Bahamas</t>
  </si>
  <si>
    <t>Mauritania</t>
  </si>
  <si>
    <t>Brunei Darussalam</t>
  </si>
  <si>
    <t>Saint Vincent and the Grenadines</t>
  </si>
  <si>
    <t>Norway</t>
  </si>
  <si>
    <t>Republic of Moldova</t>
  </si>
  <si>
    <t>Western Europe</t>
  </si>
  <si>
    <t>Switzerland</t>
  </si>
  <si>
    <t>Denmark</t>
  </si>
  <si>
    <t>Uruguay</t>
  </si>
  <si>
    <t>Trinidad and Tobago</t>
  </si>
  <si>
    <t>France</t>
  </si>
  <si>
    <t>Jamaica</t>
  </si>
  <si>
    <t>Montenegro</t>
  </si>
  <si>
    <t>Cuba</t>
  </si>
  <si>
    <t>United States Virgin Islands</t>
  </si>
  <si>
    <t>Timor-Leste</t>
  </si>
  <si>
    <t>Seychelles</t>
  </si>
  <si>
    <t>Libya</t>
  </si>
  <si>
    <t>Andorra</t>
  </si>
  <si>
    <t>Sao Tome and Principe</t>
  </si>
  <si>
    <t>Mauritius</t>
  </si>
  <si>
    <t>Dominican Republic</t>
  </si>
  <si>
    <t>Georgia</t>
  </si>
  <si>
    <t>Djibouti</t>
  </si>
  <si>
    <t>Réunion</t>
  </si>
  <si>
    <t>Sri Lanka</t>
  </si>
  <si>
    <t>Channel Islands</t>
  </si>
  <si>
    <t>North Macedonia</t>
  </si>
  <si>
    <t>Portugal</t>
  </si>
  <si>
    <t>Saint Lucia</t>
  </si>
  <si>
    <t>Cyprus</t>
  </si>
  <si>
    <t>Guyana</t>
  </si>
  <si>
    <t>French Guiana</t>
  </si>
  <si>
    <t>Lebanon</t>
  </si>
  <si>
    <t>Bhutan</t>
  </si>
  <si>
    <t>Puerto Rico</t>
  </si>
  <si>
    <t>China, Hong Kong SAR</t>
  </si>
  <si>
    <t>Martinique</t>
  </si>
  <si>
    <t>Romania</t>
  </si>
  <si>
    <t>Jordan</t>
  </si>
  <si>
    <t>Guadeloupe</t>
  </si>
  <si>
    <t>Armenia</t>
  </si>
  <si>
    <t>Italy</t>
  </si>
  <si>
    <t>Malta</t>
  </si>
  <si>
    <t>Republic of Korea</t>
  </si>
  <si>
    <t>China, Taiwan Province of</t>
  </si>
  <si>
    <t>Netherlands (Kingdom of the)</t>
  </si>
  <si>
    <t>Japan</t>
  </si>
  <si>
    <t>Chile</t>
  </si>
  <si>
    <t>Greece</t>
  </si>
  <si>
    <t>Barbados</t>
  </si>
  <si>
    <t>Saudi Arabia</t>
  </si>
  <si>
    <t>Bahrain</t>
  </si>
  <si>
    <t>Palestine</t>
  </si>
  <si>
    <t>Kuwait</t>
  </si>
  <si>
    <t>New Caledonia</t>
  </si>
  <si>
    <t>New Zealand</t>
  </si>
  <si>
    <t>Northern Mariana Islands</t>
  </si>
  <si>
    <t>Oman</t>
  </si>
  <si>
    <t>Qatar</t>
  </si>
  <si>
    <t>Suriname</t>
  </si>
  <si>
    <t>United Arab Emirates</t>
  </si>
  <si>
    <t>Belgium-Luxembourg</t>
  </si>
  <si>
    <t>Czechoslovakia</t>
  </si>
  <si>
    <t>Ethiopia PDR</t>
  </si>
  <si>
    <t>Serbia and Montenegro</t>
  </si>
  <si>
    <t>Sudan (former)</t>
  </si>
  <si>
    <t>USSR</t>
  </si>
  <si>
    <t>Yugoslav SFR</t>
  </si>
  <si>
    <t>GLOBIO land-use class</t>
  </si>
  <si>
    <t>Remaining MSA %</t>
  </si>
  <si>
    <t>MSA % land use impact (accumulated negative impact)</t>
  </si>
  <si>
    <t>Forest - Natural</t>
  </si>
  <si>
    <t>Forest - Plantation</t>
  </si>
  <si>
    <t xml:space="preserve">Forest - Clear-cut harvesting </t>
  </si>
  <si>
    <t>Source : Globio3 https://www.pbl.nl/en/publications/globio-35-technical-model-description</t>
  </si>
  <si>
    <t>Forest - Selective logging</t>
  </si>
  <si>
    <t>Forest - Reduced impact logging</t>
  </si>
  <si>
    <t>Burnt forest</t>
  </si>
  <si>
    <t>Natural grassland</t>
  </si>
  <si>
    <t>Pasture - moderately to intensively used</t>
  </si>
  <si>
    <t>Pasture - man-made</t>
  </si>
  <si>
    <t>Extensive cropland</t>
  </si>
  <si>
    <t>Intensive cropland</t>
  </si>
  <si>
    <t>Irrigated cropland</t>
  </si>
  <si>
    <t>Woody biofuels</t>
  </si>
  <si>
    <t>Bare area</t>
  </si>
  <si>
    <t>Snow and ice</t>
  </si>
  <si>
    <t>Urban area</t>
  </si>
  <si>
    <t>Crop type</t>
  </si>
  <si>
    <t>m2 annual crop eq/m2</t>
  </si>
  <si>
    <t>Land use impact in species / m2</t>
  </si>
  <si>
    <t>managed forest</t>
  </si>
  <si>
    <t>Source : ReCiPe 2016 https://link.springer.com/article/10.1007/s11367-016-1246-y#Sec39</t>
  </si>
  <si>
    <t>pasture</t>
  </si>
  <si>
    <t>artificial area</t>
  </si>
  <si>
    <t>permanent crops</t>
  </si>
  <si>
    <t>Impact factor of Land use in species / m2  annual crop eq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</si>
</sst>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
  </numFmts>
  <fonts count="24" x14ac:knownFonts="1">
    <font>
      <sz val="11"/>
      <color theme="1"/>
      <name val="Aptos Narrow"/>
      <family val="2"/>
      <scheme val="minor"/>
    </font>
    <font>
      <sz val="11"/>
      <color theme="1"/>
      <name val="Aptos Narrow"/>
      <family val="2"/>
      <scheme val="minor"/>
    </font>
    <font>
      <b/>
      <sz val="11"/>
      <color theme="1"/>
      <name val="Aptos Narrow"/>
      <family val="2"/>
      <scheme val="minor"/>
    </font>
    <font>
      <sz val="10"/>
      <color rgb="FF0D0D0D"/>
      <name val="Segoe UI"/>
      <family val="2"/>
    </font>
    <font>
      <b/>
      <sz val="11"/>
      <color rgb="FFFF0000"/>
      <name val="Aptos Narrow"/>
      <family val="2"/>
      <scheme val="minor"/>
    </font>
    <font>
      <b/>
      <sz val="11"/>
      <color rgb="FF000000"/>
      <name val="Calibri"/>
      <family val="2"/>
    </font>
    <font>
      <sz val="11"/>
      <color rgb="FF000000"/>
      <name val="Calibri"/>
      <family val="2"/>
    </font>
    <font>
      <sz val="11"/>
      <name val="Calibri"/>
      <family val="2"/>
    </font>
    <font>
      <i/>
      <sz val="11"/>
      <color theme="1"/>
      <name val="Aptos Narrow"/>
      <family val="2"/>
      <scheme val="minor"/>
    </font>
    <font>
      <u/>
      <sz val="11"/>
      <color theme="1"/>
      <name val="Aptos Narrow"/>
      <family val="2"/>
      <scheme val="minor"/>
    </font>
    <font>
      <b/>
      <sz val="11"/>
      <color rgb="FF000000"/>
      <name val="Aptos Narrow"/>
      <scheme val="minor"/>
    </font>
    <font>
      <sz val="11"/>
      <color rgb="FF000000"/>
      <name val="Aptos Narrow"/>
      <scheme val="minor"/>
    </font>
    <font>
      <b/>
      <sz val="11"/>
      <color rgb="FF000000"/>
      <name val="Aptos Narrow"/>
    </font>
    <font>
      <sz val="11"/>
      <color rgb="FF000000"/>
      <name val="Aptos Narrow"/>
    </font>
    <font>
      <sz val="11"/>
      <color rgb="FF242424"/>
      <name val="Aptos Narrow"/>
      <charset val="1"/>
    </font>
    <font>
      <u/>
      <sz val="11"/>
      <color theme="10"/>
      <name val="Aptos Narrow"/>
      <family val="2"/>
      <scheme val="minor"/>
    </font>
    <font>
      <b/>
      <sz val="11"/>
      <color rgb="FF000000"/>
      <name val="Aptos Narrow"/>
      <family val="2"/>
      <scheme val="minor"/>
    </font>
    <font>
      <sz val="11"/>
      <color theme="1"/>
      <name val="Aptos Narrow"/>
      <scheme val="minor"/>
    </font>
    <font>
      <sz val="11"/>
      <color rgb="FF0D0D0D"/>
      <name val="Aptos Narrow"/>
      <scheme val="minor"/>
    </font>
    <font>
      <sz val="11"/>
      <color rgb="FF000000"/>
      <name val="Aptos Narrow"/>
      <family val="2"/>
      <scheme val="minor"/>
    </font>
    <font>
      <b/>
      <sz val="11"/>
      <color rgb="FF0070C0"/>
      <name val="Aptos Narrow"/>
      <family val="2"/>
      <scheme val="minor"/>
    </font>
    <font>
      <b/>
      <i/>
      <sz val="11"/>
      <color theme="5"/>
      <name val="Aptos Narrow"/>
      <family val="2"/>
      <scheme val="minor"/>
    </font>
    <font>
      <b/>
      <sz val="11"/>
      <color theme="4" tint="0.39997558519241921"/>
      <name val="Aptos Narrow"/>
      <family val="2"/>
      <scheme val="minor"/>
    </font>
    <font>
      <b/>
      <i/>
      <sz val="11"/>
      <color theme="1"/>
      <name val="Aptos Narrow"/>
      <family val="2"/>
      <scheme val="minor"/>
    </font>
  </fonts>
  <fills count="4">
    <fill>
      <patternFill patternType="none"/>
    </fill>
    <fill>
      <patternFill patternType="gray125"/>
    </fill>
    <fill>
      <patternFill patternType="solid">
        <fgColor theme="5"/>
        <bgColor indexed="64"/>
      </patternFill>
    </fill>
    <fill>
      <patternFill patternType="solid">
        <fgColor theme="0"/>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indexed="64"/>
      </bottom>
      <diagonal/>
    </border>
  </borders>
  <cellStyleXfs count="3">
    <xf numFmtId="0" fontId="0" fillId="0" borderId="0"/>
    <xf numFmtId="9" fontId="1" fillId="0" borderId="0" applyFont="0" applyFill="0" applyBorder="0" applyAlignment="0" applyProtection="0"/>
    <xf numFmtId="0" fontId="15" fillId="0" borderId="0" applyNumberFormat="0" applyFill="0" applyBorder="0" applyAlignment="0" applyProtection="0"/>
  </cellStyleXfs>
  <cellXfs count="60">
    <xf numFmtId="0" fontId="0" fillId="0" borderId="0" xfId="0"/>
    <xf numFmtId="2" fontId="0" fillId="0" borderId="0" xfId="0" applyNumberFormat="1"/>
    <xf numFmtId="0" fontId="2" fillId="0" borderId="0" xfId="0" applyFont="1"/>
    <xf numFmtId="0" fontId="5" fillId="0" borderId="0" xfId="0" applyFont="1"/>
    <xf numFmtId="0" fontId="6" fillId="0" borderId="0" xfId="0" applyFont="1"/>
    <xf numFmtId="0" fontId="6" fillId="0" borderId="0" xfId="0" applyFont="1" applyAlignment="1">
      <alignment horizontal="right"/>
    </xf>
    <xf numFmtId="11" fontId="0" fillId="0" borderId="0" xfId="0" applyNumberFormat="1"/>
    <xf numFmtId="11" fontId="7" fillId="0" borderId="0" xfId="0" applyNumberFormat="1" applyFont="1" applyAlignment="1">
      <alignment horizontal="center"/>
    </xf>
    <xf numFmtId="0" fontId="7" fillId="0" borderId="0" xfId="0" applyFont="1"/>
    <xf numFmtId="9" fontId="0" fillId="0" borderId="0" xfId="1" applyFont="1"/>
    <xf numFmtId="9" fontId="0" fillId="0" borderId="0" xfId="0" applyNumberFormat="1"/>
    <xf numFmtId="0" fontId="9" fillId="0" borderId="0" xfId="0" applyFont="1"/>
    <xf numFmtId="0" fontId="4" fillId="0" borderId="0" xfId="0" applyFont="1"/>
    <xf numFmtId="0" fontId="8" fillId="0" borderId="0" xfId="0" applyFont="1"/>
    <xf numFmtId="0" fontId="3" fillId="0" borderId="0" xfId="0" applyFont="1"/>
    <xf numFmtId="0" fontId="11" fillId="0" borderId="0" xfId="0" applyFont="1"/>
    <xf numFmtId="1" fontId="0" fillId="0" borderId="0" xfId="0" applyNumberFormat="1"/>
    <xf numFmtId="0" fontId="12" fillId="0" borderId="0" xfId="0" applyFont="1"/>
    <xf numFmtId="0" fontId="14" fillId="0" borderId="0" xfId="0" applyFont="1"/>
    <xf numFmtId="165" fontId="0" fillId="0" borderId="0" xfId="0" applyNumberFormat="1"/>
    <xf numFmtId="0" fontId="2" fillId="0" borderId="1" xfId="0" applyFont="1" applyBorder="1"/>
    <xf numFmtId="165" fontId="2" fillId="0" borderId="2" xfId="0" applyNumberFormat="1" applyFont="1" applyBorder="1"/>
    <xf numFmtId="165" fontId="2" fillId="0" borderId="3" xfId="0" applyNumberFormat="1" applyFont="1" applyBorder="1"/>
    <xf numFmtId="0" fontId="2" fillId="0" borderId="3" xfId="0" applyFont="1" applyBorder="1"/>
    <xf numFmtId="3" fontId="0" fillId="0" borderId="0" xfId="0" applyNumberFormat="1"/>
    <xf numFmtId="0" fontId="13" fillId="0" borderId="0" xfId="0" applyFont="1"/>
    <xf numFmtId="165" fontId="2" fillId="0" borderId="0" xfId="0" applyNumberFormat="1" applyFont="1"/>
    <xf numFmtId="0" fontId="10" fillId="0" borderId="0" xfId="0" applyFont="1"/>
    <xf numFmtId="164" fontId="2" fillId="0" borderId="0" xfId="0" applyNumberFormat="1" applyFont="1"/>
    <xf numFmtId="164" fontId="2" fillId="0" borderId="4" xfId="0" applyNumberFormat="1" applyFont="1" applyBorder="1"/>
    <xf numFmtId="165" fontId="18" fillId="0" borderId="0" xfId="0" applyNumberFormat="1" applyFont="1"/>
    <xf numFmtId="0" fontId="2" fillId="3" borderId="0" xfId="0" applyFont="1" applyFill="1"/>
    <xf numFmtId="0" fontId="0" fillId="3" borderId="0" xfId="0" applyFill="1"/>
    <xf numFmtId="0" fontId="0" fillId="3" borderId="0" xfId="0" applyFill="1" applyAlignment="1">
      <alignment horizontal="left" vertical="top" wrapText="1"/>
    </xf>
    <xf numFmtId="0" fontId="0" fillId="3" borderId="0" xfId="0" applyFill="1" applyAlignment="1">
      <alignment horizontal="left" vertical="top"/>
    </xf>
    <xf numFmtId="0" fontId="16" fillId="3" borderId="0" xfId="0" applyFont="1" applyFill="1"/>
    <xf numFmtId="0" fontId="19" fillId="3" borderId="0" xfId="0" applyFont="1" applyFill="1"/>
    <xf numFmtId="0" fontId="19" fillId="3" borderId="0" xfId="2" applyFont="1" applyFill="1"/>
    <xf numFmtId="0" fontId="20" fillId="0" borderId="0" xfId="0" applyFont="1"/>
    <xf numFmtId="0" fontId="21" fillId="0" borderId="0" xfId="0" applyFont="1"/>
    <xf numFmtId="0" fontId="22" fillId="0" borderId="0" xfId="0" applyFont="1"/>
    <xf numFmtId="2" fontId="0" fillId="0" borderId="6" xfId="0" applyNumberFormat="1" applyBorder="1"/>
    <xf numFmtId="0" fontId="0" fillId="0" borderId="8" xfId="0" applyBorder="1" applyAlignment="1">
      <alignment wrapText="1"/>
    </xf>
    <xf numFmtId="9" fontId="0" fillId="0" borderId="9" xfId="0" applyNumberFormat="1" applyBorder="1"/>
    <xf numFmtId="9" fontId="0" fillId="0" borderId="10" xfId="0" applyNumberFormat="1" applyBorder="1"/>
    <xf numFmtId="3" fontId="0" fillId="0" borderId="11" xfId="0" applyNumberFormat="1" applyBorder="1"/>
    <xf numFmtId="166" fontId="0" fillId="0" borderId="11" xfId="0" applyNumberFormat="1" applyBorder="1"/>
    <xf numFmtId="165" fontId="0" fillId="2" borderId="11" xfId="0" applyNumberFormat="1" applyFill="1" applyBorder="1"/>
    <xf numFmtId="1" fontId="0" fillId="0" borderId="11" xfId="0" applyNumberFormat="1" applyBorder="1"/>
    <xf numFmtId="165" fontId="0" fillId="0" borderId="11" xfId="0" applyNumberFormat="1" applyBorder="1"/>
    <xf numFmtId="3" fontId="0" fillId="0" borderId="7" xfId="0" applyNumberFormat="1" applyBorder="1"/>
    <xf numFmtId="1" fontId="0" fillId="0" borderId="7" xfId="0" applyNumberFormat="1" applyBorder="1"/>
    <xf numFmtId="165" fontId="2" fillId="0" borderId="12" xfId="0" applyNumberFormat="1" applyFont="1" applyBorder="1"/>
    <xf numFmtId="9" fontId="0" fillId="2" borderId="11" xfId="0" applyNumberFormat="1" applyFill="1" applyBorder="1"/>
    <xf numFmtId="9" fontId="0" fillId="2" borderId="7" xfId="0" applyNumberFormat="1" applyFill="1" applyBorder="1"/>
    <xf numFmtId="0" fontId="23" fillId="0" borderId="0" xfId="0" applyFont="1"/>
    <xf numFmtId="0" fontId="12" fillId="0" borderId="5" xfId="0" applyFont="1" applyBorder="1"/>
    <xf numFmtId="0" fontId="17" fillId="3" borderId="0" xfId="0" applyFont="1" applyFill="1" applyAlignment="1">
      <alignment horizontal="left" vertical="top" wrapText="1"/>
    </xf>
    <xf numFmtId="0" fontId="0" fillId="3" borderId="0" xfId="0" applyFill="1" applyAlignment="1">
      <alignment horizontal="left" vertical="top"/>
    </xf>
    <xf numFmtId="0" fontId="0" fillId="3" borderId="0" xfId="0" applyFill="1" applyAlignment="1">
      <alignment horizontal="left" vertical="top"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0</xdr:colOff>
      <xdr:row>30</xdr:row>
      <xdr:rowOff>76200</xdr:rowOff>
    </xdr:from>
    <xdr:to>
      <xdr:col>3</xdr:col>
      <xdr:colOff>142875</xdr:colOff>
      <xdr:row>34</xdr:row>
      <xdr:rowOff>76200</xdr:rowOff>
    </xdr:to>
    <xdr:sp macro="" textlink="">
      <xdr:nvSpPr>
        <xdr:cNvPr id="5" name="TextBox 4">
          <a:extLst>
            <a:ext uri="{FF2B5EF4-FFF2-40B4-BE49-F238E27FC236}">
              <a16:creationId xmlns:a16="http://schemas.microsoft.com/office/drawing/2014/main" id="{6D1721EA-41AA-488A-82E0-298A339EA7DB}"/>
            </a:ext>
            <a:ext uri="{147F2762-F138-4A5C-976F-8EAC2B608ADB}">
              <a16:predDERef xmlns:a16="http://schemas.microsoft.com/office/drawing/2014/main" pred="{0766A92A-A67F-BA23-4C56-851C845A9B6C}"/>
            </a:ext>
          </a:extLst>
        </xdr:cNvPr>
        <xdr:cNvSpPr txBox="1"/>
      </xdr:nvSpPr>
      <xdr:spPr>
        <a:xfrm>
          <a:off x="1876425" y="5791200"/>
          <a:ext cx="68865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r>
            <a:rPr lang="en-US" sz="1100" b="0" i="1" u="none" strike="noStrike">
              <a:solidFill>
                <a:schemeClr val="dk1"/>
              </a:solidFill>
              <a:latin typeface="Aptos Narrow" panose="020B0004020202020204" pitchFamily="34" charset="0"/>
            </a:rPr>
            <a:t>*</a:t>
          </a:r>
          <a:r>
            <a:rPr lang="en-US" sz="1100" i="1">
              <a:solidFill>
                <a:schemeClr val="dk1"/>
              </a:solidFill>
              <a:latin typeface="+mn-lt"/>
              <a:ea typeface="+mn-lt"/>
              <a:cs typeface="+mn-lt"/>
            </a:rPr>
            <a:t>To remain simple here, we suppose that all cropland used for cotton are intensive cropland and only distinguish between irrigated croplands and intensive croplands. </a:t>
          </a:r>
        </a:p>
        <a:p>
          <a:pPr marL="0" indent="0"/>
          <a:r>
            <a:rPr lang="en-US" sz="1100" i="1">
              <a:solidFill>
                <a:schemeClr val="dk1"/>
              </a:solidFill>
              <a:latin typeface="+mn-lt"/>
              <a:ea typeface="+mn-lt"/>
              <a:cs typeface="+mn-lt"/>
            </a:rPr>
            <a:t>To go further, we could use LUH2 fertilizer data  to distinguish the share of extensive croplands and intensive croplands by country.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1238250</xdr:colOff>
      <xdr:row>26</xdr:row>
      <xdr:rowOff>171450</xdr:rowOff>
    </xdr:from>
    <xdr:to>
      <xdr:col>3</xdr:col>
      <xdr:colOff>600075</xdr:colOff>
      <xdr:row>29</xdr:row>
      <xdr:rowOff>180975</xdr:rowOff>
    </xdr:to>
    <xdr:sp macro="" textlink="">
      <xdr:nvSpPr>
        <xdr:cNvPr id="2" name="ZoneTexte 1">
          <a:extLst>
            <a:ext uri="{FF2B5EF4-FFF2-40B4-BE49-F238E27FC236}">
              <a16:creationId xmlns:a16="http://schemas.microsoft.com/office/drawing/2014/main" id="{D4D35222-9A04-4F5B-92F1-F5B67EC6E366}"/>
            </a:ext>
          </a:extLst>
        </xdr:cNvPr>
        <xdr:cNvSpPr txBox="1"/>
      </xdr:nvSpPr>
      <xdr:spPr>
        <a:xfrm>
          <a:off x="1238250" y="5124450"/>
          <a:ext cx="9458325" cy="581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0" i="1" u="none" strike="noStrike">
              <a:solidFill>
                <a:schemeClr val="dk1"/>
              </a:solidFill>
              <a:latin typeface="Aptos Narrow" panose="020B0004020202020204" pitchFamily="34" charset="0"/>
            </a:rPr>
            <a:t>*</a:t>
          </a:r>
          <a:r>
            <a:rPr lang="en-US" sz="1100" i="1">
              <a:solidFill>
                <a:schemeClr val="dk1"/>
              </a:solidFill>
              <a:latin typeface="+mn-lt"/>
              <a:ea typeface="+mn-lt"/>
              <a:cs typeface="+mn-lt"/>
            </a:rPr>
            <a:t>To remain simple here, we suppose that all cropland used for cotton are intensive cropland and only distinguish between irrigated croplands and intensive croplands. </a:t>
          </a:r>
        </a:p>
        <a:p>
          <a:pPr marL="0" indent="0"/>
          <a:r>
            <a:rPr lang="en-US" sz="1100" i="1">
              <a:solidFill>
                <a:schemeClr val="dk1"/>
              </a:solidFill>
              <a:latin typeface="+mn-lt"/>
              <a:ea typeface="+mn-lt"/>
              <a:cs typeface="+mn-lt"/>
            </a:rPr>
            <a:t>To go further, we could use LUH2 fertilizer data  to distinguish the share of extensive croplands and intensive croplands by country. </a:t>
          </a:r>
        </a:p>
      </xdr:txBody>
    </xdr:sp>
    <xdr:clientData/>
  </xdr:twoCellAnchor>
  <xdr:twoCellAnchor>
    <xdr:from>
      <xdr:col>7</xdr:col>
      <xdr:colOff>38100</xdr:colOff>
      <xdr:row>26</xdr:row>
      <xdr:rowOff>104775</xdr:rowOff>
    </xdr:from>
    <xdr:to>
      <xdr:col>7</xdr:col>
      <xdr:colOff>8134350</xdr:colOff>
      <xdr:row>36</xdr:row>
      <xdr:rowOff>180975</xdr:rowOff>
    </xdr:to>
    <xdr:sp macro="" textlink="">
      <xdr:nvSpPr>
        <xdr:cNvPr id="3" name="ZoneTexte 2">
          <a:extLst>
            <a:ext uri="{FF2B5EF4-FFF2-40B4-BE49-F238E27FC236}">
              <a16:creationId xmlns:a16="http://schemas.microsoft.com/office/drawing/2014/main" id="{37067E18-B40D-46EE-B38D-B053B0EB34D3}"/>
            </a:ext>
            <a:ext uri="{147F2762-F138-4A5C-976F-8EAC2B608ADB}">
              <a16:predDERef xmlns:a16="http://schemas.microsoft.com/office/drawing/2014/main" pred="{D4D35222-9A04-4F5B-92F1-F5B67EC6E366}"/>
            </a:ext>
          </a:extLst>
        </xdr:cNvPr>
        <xdr:cNvSpPr txBox="1"/>
      </xdr:nvSpPr>
      <xdr:spPr>
        <a:xfrm>
          <a:off x="13620750" y="5057775"/>
          <a:ext cx="8096250" cy="1981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r>
            <a:rPr lang="en-US" sz="1100" b="0" i="0" u="none" strike="noStrike">
              <a:solidFill>
                <a:schemeClr val="dk1"/>
              </a:solidFill>
              <a:latin typeface="Aptos Narrow" panose="020B0004020202020204" pitchFamily="34" charset="0"/>
            </a:rPr>
            <a:t>*</a:t>
          </a:r>
          <a:r>
            <a:rPr lang="en-US" sz="1100">
              <a:solidFill>
                <a:schemeClr val="dk1"/>
              </a:solidFill>
              <a:latin typeface="+mn-lt"/>
              <a:ea typeface="+mn-lt"/>
              <a:cs typeface="+mn-lt"/>
            </a:rPr>
            <a:t>This approach u</a:t>
          </a:r>
          <a:r>
            <a:rPr lang="en-US" sz="1100" b="0" i="0" u="none" strike="noStrike">
              <a:solidFill>
                <a:schemeClr val="dk1"/>
              </a:solidFill>
              <a:latin typeface="Aptos Narrow" panose="020B0004020202020204" pitchFamily="34" charset="0"/>
            </a:rPr>
            <a:t>ses </a:t>
          </a:r>
          <a:r>
            <a:rPr lang="en-US" sz="1100">
              <a:solidFill>
                <a:schemeClr val="dk1"/>
              </a:solidFill>
              <a:latin typeface="+mn-lt"/>
              <a:ea typeface="+mn-lt"/>
              <a:cs typeface="+mn-lt"/>
            </a:rPr>
            <a:t> the results of steps 1 and 2, but does not require step 3, as ReCiPe  d</a:t>
          </a:r>
          <a:r>
            <a:rPr lang="en-US" sz="1100" b="0" i="0" u="none" strike="noStrike">
              <a:solidFill>
                <a:schemeClr val="dk1"/>
              </a:solidFill>
              <a:latin typeface="Aptos Narrow" panose="020B0004020202020204" pitchFamily="34" charset="0"/>
            </a:rPr>
            <a:t>istinguishes between the type of crop cultivated but not the land type.</a:t>
          </a:r>
        </a:p>
        <a:p>
          <a:pPr marL="0" indent="0"/>
          <a:endParaRPr lang="en-US" sz="1100" b="0" i="0" u="none" strike="noStrike">
            <a:solidFill>
              <a:schemeClr val="dk1"/>
            </a:solidFill>
            <a:latin typeface="Aptos Narrow" panose="020B0004020202020204" pitchFamily="34" charset="0"/>
          </a:endParaRPr>
        </a:p>
        <a:p>
          <a:pPr marL="0" indent="0"/>
          <a:r>
            <a:rPr lang="en-US" sz="1100" b="0" i="0" u="none" strike="noStrike">
              <a:solidFill>
                <a:schemeClr val="dk1"/>
              </a:solidFill>
              <a:latin typeface="Aptos Narrow" panose="020B0004020202020204" pitchFamily="34" charset="0"/>
            </a:rPr>
            <a:t>The results of the ReCiPe example differ from the previous example because the methods and units of the two approaches are different. The aim of the example was to show that there are many different ways of calculating impacts on biodiversity. Understanding the principle of the methods will help to interpret the results. As such, comparing results from different methods is not meaningful because they describe different things. To obtain comparable results, a consistent method of calculation should be used.</a:t>
          </a:r>
        </a:p>
        <a:p>
          <a:pPr marL="0" indent="0"/>
          <a:endParaRPr lang="en-US" sz="1100" b="0" i="0" u="none" strike="noStrike">
            <a:solidFill>
              <a:schemeClr val="dk1"/>
            </a:solidFill>
            <a:latin typeface="Aptos Narrow" panose="020B0004020202020204" pitchFamily="34" charset="0"/>
          </a:endParaRPr>
        </a:p>
        <a:p>
          <a:pPr marL="0" marR="0" indent="0" algn="l">
            <a:lnSpc>
              <a:spcPct val="100000"/>
            </a:lnSpc>
            <a:spcBef>
              <a:spcPts val="0"/>
            </a:spcBef>
            <a:spcAft>
              <a:spcPts val="0"/>
            </a:spcAft>
          </a:pPr>
          <a:r>
            <a:rPr lang="en-US" sz="1100" b="0" i="0" u="none" strike="noStrike">
              <a:solidFill>
                <a:schemeClr val="dk1"/>
              </a:solidFill>
              <a:latin typeface="Aptos Narrow" panose="020B0004020202020204" pitchFamily="34" charset="0"/>
            </a:rPr>
            <a:t>The ReCiPe methodology: https://link.springer.com/article/10.1007/s11367-016-1246-y</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globio.info/what-is-globio" TargetMode="External"/><Relationship Id="rId1" Type="http://schemas.openxmlformats.org/officeDocument/2006/relationships/hyperlink" Target="https://www.globio.inf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7A7FD-9E2A-47E0-99B1-8700E6895322}">
  <dimension ref="A1:J16"/>
  <sheetViews>
    <sheetView tabSelected="1" workbookViewId="0">
      <selection activeCell="L17" sqref="L17"/>
    </sheetView>
  </sheetViews>
  <sheetFormatPr defaultRowHeight="15" x14ac:dyDescent="0.25"/>
  <cols>
    <col min="1" max="21" width="15.28515625" style="32" customWidth="1"/>
    <col min="22" max="27" width="12.28515625" style="32" customWidth="1"/>
    <col min="28" max="16384" width="9.140625" style="32"/>
  </cols>
  <sheetData>
    <row r="1" spans="1:10" x14ac:dyDescent="0.25">
      <c r="A1" s="31" t="s">
        <v>0</v>
      </c>
    </row>
    <row r="2" spans="1:10" x14ac:dyDescent="0.25">
      <c r="A2" s="59" t="s">
        <v>1</v>
      </c>
      <c r="B2" s="59"/>
      <c r="C2" s="59"/>
      <c r="D2" s="59"/>
      <c r="E2" s="59"/>
      <c r="F2" s="59"/>
      <c r="G2" s="59"/>
      <c r="H2" s="59"/>
      <c r="I2" s="59"/>
      <c r="J2" s="59"/>
    </row>
    <row r="3" spans="1:10" x14ac:dyDescent="0.25">
      <c r="A3" s="59"/>
      <c r="B3" s="59"/>
      <c r="C3" s="59"/>
      <c r="D3" s="59"/>
      <c r="E3" s="59"/>
      <c r="F3" s="59"/>
      <c r="G3" s="59"/>
      <c r="H3" s="59"/>
      <c r="I3" s="59"/>
      <c r="J3" s="59"/>
    </row>
    <row r="4" spans="1:10" x14ac:dyDescent="0.25">
      <c r="A4" s="33"/>
      <c r="B4" s="33"/>
      <c r="C4" s="33"/>
      <c r="D4" s="33"/>
      <c r="E4" s="33"/>
      <c r="F4" s="33"/>
      <c r="G4" s="33"/>
      <c r="H4" s="33"/>
      <c r="I4" s="33"/>
      <c r="J4" s="33"/>
    </row>
    <row r="5" spans="1:10" x14ac:dyDescent="0.25">
      <c r="A5" s="31" t="s">
        <v>2</v>
      </c>
    </row>
    <row r="6" spans="1:10" x14ac:dyDescent="0.25">
      <c r="A6" s="57" t="s">
        <v>3</v>
      </c>
      <c r="B6" s="58"/>
      <c r="C6" s="58"/>
      <c r="D6" s="58"/>
      <c r="E6" s="58"/>
      <c r="F6" s="58"/>
      <c r="G6" s="58"/>
      <c r="H6" s="58"/>
      <c r="I6" s="58"/>
      <c r="J6" s="58"/>
    </row>
    <row r="7" spans="1:10" x14ac:dyDescent="0.25">
      <c r="A7" s="58"/>
      <c r="B7" s="58"/>
      <c r="C7" s="58"/>
      <c r="D7" s="58"/>
      <c r="E7" s="58"/>
      <c r="F7" s="58"/>
      <c r="G7" s="58"/>
      <c r="H7" s="58"/>
      <c r="I7" s="58"/>
      <c r="J7" s="58"/>
    </row>
    <row r="8" spans="1:10" x14ac:dyDescent="0.25">
      <c r="A8" s="58"/>
      <c r="B8" s="58"/>
      <c r="C8" s="58"/>
      <c r="D8" s="58"/>
      <c r="E8" s="58"/>
      <c r="F8" s="58"/>
      <c r="G8" s="58"/>
      <c r="H8" s="58"/>
      <c r="I8" s="58"/>
      <c r="J8" s="58"/>
    </row>
    <row r="9" spans="1:10" x14ac:dyDescent="0.25">
      <c r="A9" s="58"/>
      <c r="B9" s="58"/>
      <c r="C9" s="58"/>
      <c r="D9" s="58"/>
      <c r="E9" s="58"/>
      <c r="F9" s="58"/>
      <c r="G9" s="58"/>
      <c r="H9" s="58"/>
      <c r="I9" s="58"/>
      <c r="J9" s="58"/>
    </row>
    <row r="10" spans="1:10" x14ac:dyDescent="0.25">
      <c r="A10" s="58"/>
      <c r="B10" s="58"/>
      <c r="C10" s="58"/>
      <c r="D10" s="58"/>
      <c r="E10" s="58"/>
      <c r="F10" s="58"/>
      <c r="G10" s="58"/>
      <c r="H10" s="58"/>
      <c r="I10" s="58"/>
      <c r="J10" s="58"/>
    </row>
    <row r="11" spans="1:10" x14ac:dyDescent="0.25">
      <c r="A11" s="58"/>
      <c r="B11" s="58"/>
      <c r="C11" s="58"/>
      <c r="D11" s="58"/>
      <c r="E11" s="58"/>
      <c r="F11" s="58"/>
      <c r="G11" s="58"/>
      <c r="H11" s="58"/>
      <c r="I11" s="58"/>
      <c r="J11" s="58"/>
    </row>
    <row r="12" spans="1:10" x14ac:dyDescent="0.25">
      <c r="A12" s="34"/>
      <c r="B12" s="34"/>
      <c r="C12" s="34"/>
      <c r="D12" s="34"/>
      <c r="E12" s="34"/>
      <c r="F12" s="34"/>
      <c r="G12" s="34"/>
      <c r="H12" s="34"/>
      <c r="I12" s="34"/>
      <c r="J12" s="34"/>
    </row>
    <row r="13" spans="1:10" x14ac:dyDescent="0.25">
      <c r="A13" s="34"/>
      <c r="B13" s="34"/>
      <c r="C13" s="34"/>
      <c r="D13" s="34"/>
      <c r="E13" s="34"/>
      <c r="F13" s="34"/>
      <c r="G13" s="34"/>
      <c r="H13" s="34"/>
      <c r="I13" s="34"/>
      <c r="J13" s="34"/>
    </row>
    <row r="14" spans="1:10" x14ac:dyDescent="0.25">
      <c r="A14" s="35" t="s">
        <v>4</v>
      </c>
    </row>
    <row r="15" spans="1:10" s="36" customFormat="1" x14ac:dyDescent="0.25">
      <c r="A15" s="36" t="s">
        <v>5</v>
      </c>
      <c r="B15" s="37" t="s">
        <v>6</v>
      </c>
    </row>
    <row r="16" spans="1:10" s="36" customFormat="1" x14ac:dyDescent="0.25">
      <c r="A16" s="36" t="s">
        <v>7</v>
      </c>
      <c r="B16" s="37" t="s">
        <v>8</v>
      </c>
    </row>
  </sheetData>
  <mergeCells count="2">
    <mergeCell ref="A6:J11"/>
    <mergeCell ref="A2:J3"/>
  </mergeCells>
  <hyperlinks>
    <hyperlink ref="B16" r:id="rId1" display="https://www.globio.info/" xr:uid="{76D26120-D17D-4E6D-AFD4-E088A5157FD2}"/>
    <hyperlink ref="B15" r:id="rId2" display="https://www.globio.info/what-is-globio" xr:uid="{A68DDE52-5F22-4571-8BCB-5626C004544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54138-678B-4048-A895-EC6796F9A087}">
  <dimension ref="A1:L35"/>
  <sheetViews>
    <sheetView topLeftCell="A11" zoomScale="61" workbookViewId="0">
      <selection activeCell="F11" sqref="F11"/>
    </sheetView>
  </sheetViews>
  <sheetFormatPr defaultColWidth="11.42578125" defaultRowHeight="15" x14ac:dyDescent="0.25"/>
  <cols>
    <col min="1" max="1" width="28.140625" customWidth="1"/>
    <col min="2" max="2" width="87.28515625" customWidth="1"/>
    <col min="3" max="3" width="13.85546875" customWidth="1"/>
    <col min="4" max="4" width="12.28515625" bestFit="1" customWidth="1"/>
    <col min="5" max="5" width="24.85546875" bestFit="1" customWidth="1"/>
    <col min="7" max="7" width="9.140625"/>
    <col min="9" max="9" width="129" customWidth="1"/>
  </cols>
  <sheetData>
    <row r="1" spans="1:6" x14ac:dyDescent="0.25">
      <c r="A1" s="11" t="s">
        <v>9</v>
      </c>
      <c r="B1" s="38" t="s">
        <v>10</v>
      </c>
      <c r="E1" s="2"/>
    </row>
    <row r="2" spans="1:6" x14ac:dyDescent="0.25">
      <c r="A2" t="s">
        <v>11</v>
      </c>
      <c r="B2" s="2" t="s">
        <v>12</v>
      </c>
      <c r="C2" t="s">
        <v>13</v>
      </c>
    </row>
    <row r="3" spans="1:6" x14ac:dyDescent="0.25">
      <c r="A3" t="s">
        <v>11</v>
      </c>
      <c r="B3" s="2" t="s">
        <v>14</v>
      </c>
      <c r="C3" t="s">
        <v>15</v>
      </c>
    </row>
    <row r="4" spans="1:6" x14ac:dyDescent="0.25">
      <c r="A4" t="s">
        <v>11</v>
      </c>
      <c r="B4" s="2" t="s">
        <v>16</v>
      </c>
      <c r="C4" s="45">
        <v>1000</v>
      </c>
      <c r="D4" t="s">
        <v>17</v>
      </c>
    </row>
    <row r="5" spans="1:6" x14ac:dyDescent="0.25">
      <c r="B5" s="2"/>
      <c r="C5" s="24"/>
    </row>
    <row r="6" spans="1:6" x14ac:dyDescent="0.25">
      <c r="B6" s="39" t="s">
        <v>18</v>
      </c>
      <c r="C6" s="24"/>
    </row>
    <row r="7" spans="1:6" x14ac:dyDescent="0.25">
      <c r="B7" s="2"/>
    </row>
    <row r="8" spans="1:6" x14ac:dyDescent="0.25">
      <c r="B8" s="38" t="s">
        <v>19</v>
      </c>
    </row>
    <row r="9" spans="1:6" x14ac:dyDescent="0.25">
      <c r="A9" t="s">
        <v>20</v>
      </c>
      <c r="B9" t="s">
        <v>21</v>
      </c>
      <c r="C9" s="47"/>
      <c r="D9" s="14" t="s">
        <v>22</v>
      </c>
      <c r="E9" s="14"/>
    </row>
    <row r="10" spans="1:6" x14ac:dyDescent="0.25">
      <c r="B10" s="13" t="s">
        <v>23</v>
      </c>
      <c r="C10" s="46">
        <f>C9/10000</f>
        <v>0</v>
      </c>
      <c r="D10" s="16" t="s">
        <v>24</v>
      </c>
      <c r="E10" s="16"/>
    </row>
    <row r="11" spans="1:6" x14ac:dyDescent="0.25">
      <c r="B11" s="25" t="s">
        <v>25</v>
      </c>
      <c r="C11" s="50" t="str">
        <f>IFERROR(C4/C10, " ")</f>
        <v xml:space="preserve"> </v>
      </c>
      <c r="D11" t="s">
        <v>26</v>
      </c>
    </row>
    <row r="12" spans="1:6" x14ac:dyDescent="0.25">
      <c r="B12" s="2"/>
    </row>
    <row r="13" spans="1:6" x14ac:dyDescent="0.25">
      <c r="B13" s="38" t="s">
        <v>27</v>
      </c>
    </row>
    <row r="14" spans="1:6" x14ac:dyDescent="0.25">
      <c r="B14" s="18" t="s">
        <v>28</v>
      </c>
    </row>
    <row r="15" spans="1:6" x14ac:dyDescent="0.25">
      <c r="A15" t="s">
        <v>29</v>
      </c>
      <c r="B15" t="s">
        <v>30</v>
      </c>
      <c r="C15" s="47"/>
      <c r="D15" t="s">
        <v>31</v>
      </c>
    </row>
    <row r="16" spans="1:6" x14ac:dyDescent="0.25">
      <c r="D16" s="16"/>
      <c r="E16" s="16"/>
      <c r="F16" s="2"/>
    </row>
    <row r="17" spans="1:12" x14ac:dyDescent="0.25">
      <c r="B17" s="17" t="s">
        <v>32</v>
      </c>
      <c r="C17" s="48" t="str">
        <f>IFERROR(C15/100*C11, " ")</f>
        <v xml:space="preserve"> </v>
      </c>
      <c r="D17" s="16" t="s">
        <v>26</v>
      </c>
      <c r="E17" s="16"/>
    </row>
    <row r="18" spans="1:12" x14ac:dyDescent="0.25">
      <c r="B18" s="17" t="s">
        <v>33</v>
      </c>
      <c r="C18" s="51" t="str">
        <f>IFERROR(C11-C17, " ")</f>
        <v xml:space="preserve"> </v>
      </c>
      <c r="D18" t="s">
        <v>26</v>
      </c>
      <c r="I18" s="12"/>
    </row>
    <row r="19" spans="1:12" x14ac:dyDescent="0.25">
      <c r="I19" s="12"/>
    </row>
    <row r="20" spans="1:12" x14ac:dyDescent="0.25">
      <c r="B20" s="38" t="s">
        <v>34</v>
      </c>
    </row>
    <row r="21" spans="1:12" x14ac:dyDescent="0.25">
      <c r="D21" s="10"/>
      <c r="E21" s="10"/>
    </row>
    <row r="22" spans="1:12" x14ac:dyDescent="0.25">
      <c r="A22" t="s">
        <v>35</v>
      </c>
      <c r="B22" t="s">
        <v>36</v>
      </c>
      <c r="C22" s="53"/>
      <c r="D22" t="s">
        <v>37</v>
      </c>
    </row>
    <row r="23" spans="1:12" x14ac:dyDescent="0.25">
      <c r="A23" t="s">
        <v>35</v>
      </c>
      <c r="B23" t="s">
        <v>38</v>
      </c>
      <c r="C23" s="54"/>
      <c r="D23" t="s">
        <v>37</v>
      </c>
      <c r="E23" s="10"/>
      <c r="I23" s="13"/>
    </row>
    <row r="24" spans="1:12" x14ac:dyDescent="0.25">
      <c r="D24" s="19"/>
      <c r="E24" s="19"/>
    </row>
    <row r="25" spans="1:12" x14ac:dyDescent="0.25">
      <c r="B25" s="13" t="s">
        <v>39</v>
      </c>
      <c r="D25" s="26"/>
      <c r="E25" s="26"/>
      <c r="I25" s="27"/>
      <c r="J25" s="28"/>
      <c r="K25" s="28"/>
      <c r="L25" s="29"/>
    </row>
    <row r="26" spans="1:12" x14ac:dyDescent="0.25">
      <c r="B26" t="s">
        <v>40</v>
      </c>
      <c r="C26" s="49" t="str">
        <f>IFERROR(C17*C22*0.01, " ")</f>
        <v xml:space="preserve"> </v>
      </c>
      <c r="D26" s="19"/>
      <c r="E26" s="19"/>
    </row>
    <row r="27" spans="1:12" x14ac:dyDescent="0.25">
      <c r="B27" s="15" t="s">
        <v>41</v>
      </c>
      <c r="C27" s="49" t="str">
        <f>IFERROR(C18*C23*0.01, " ")</f>
        <v xml:space="preserve"> </v>
      </c>
    </row>
    <row r="28" spans="1:12" x14ac:dyDescent="0.25">
      <c r="B28" s="20" t="s">
        <v>42</v>
      </c>
      <c r="C28" s="52">
        <f>SUM(C26:C27)</f>
        <v>0</v>
      </c>
    </row>
    <row r="30" spans="1:12" x14ac:dyDescent="0.25">
      <c r="F30" s="10"/>
    </row>
    <row r="31" spans="1:12" x14ac:dyDescent="0.25">
      <c r="F31" s="10"/>
    </row>
    <row r="35" spans="6:6" x14ac:dyDescent="0.25">
      <c r="F35" s="23"/>
    </row>
  </sheetData>
  <dataValidations count="1">
    <dataValidation allowBlank="1" showInputMessage="1" showErrorMessage="1" promptTitle="Input China's cotton yield" prompt="Please input China's cotton yield, to do so, you can find yield data from FAO stat in the yield_cotton sheet " sqref="C4:C6" xr:uid="{F6ACE0FA-4261-44B1-9BD4-3D99B0FDDEEE}"/>
  </dataValidation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47A1AC82-8142-4F98-B97E-C539404692D1}">
          <x14:formula1>
            <xm:f>'6. Species loss by crop type'!$A$5:$A$9</xm:f>
          </x14:formula1>
          <xm:sqref>F13 J22:L22</xm:sqref>
        </x14:dataValidation>
        <x14:dataValidation type="list" allowBlank="1" showInputMessage="1" showErrorMessage="1" xr:uid="{B7F7B511-8E8D-4D17-9B46-9D0A7C6796F4}">
          <x14:formula1>
            <xm:f>'3. Cotton yield data'!$A$2:$A$115</xm:f>
          </x14:formula1>
          <xm:sqref>C2 D3:E3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1E39E-7970-4B4F-AE42-547C16D425C1}">
  <dimension ref="A1:J29"/>
  <sheetViews>
    <sheetView workbookViewId="0">
      <pane ySplit="2" topLeftCell="A3" activePane="bottomLeft" state="frozen"/>
      <selection pane="bottomLeft" activeCell="K33" sqref="K33"/>
    </sheetView>
  </sheetViews>
  <sheetFormatPr defaultRowHeight="15" x14ac:dyDescent="0.25"/>
  <cols>
    <col min="1" max="1" width="19.42578125" bestFit="1" customWidth="1"/>
    <col min="2" max="2" width="118.7109375" customWidth="1"/>
    <col min="3" max="3" width="17" customWidth="1"/>
    <col min="4" max="4" width="12.28515625" bestFit="1" customWidth="1"/>
    <col min="5" max="5" width="24.85546875" bestFit="1" customWidth="1"/>
    <col min="6" max="6" width="11.42578125"/>
    <col min="7" max="7" width="3.5703125" customWidth="1"/>
    <col min="8" max="8" width="131.7109375" customWidth="1"/>
  </cols>
  <sheetData>
    <row r="1" spans="1:9" x14ac:dyDescent="0.25">
      <c r="A1" s="11" t="s">
        <v>9</v>
      </c>
      <c r="B1" s="38" t="s">
        <v>10</v>
      </c>
      <c r="E1" s="2"/>
    </row>
    <row r="2" spans="1:9" x14ac:dyDescent="0.25">
      <c r="A2" t="s">
        <v>11</v>
      </c>
      <c r="B2" s="2"/>
      <c r="C2" t="s">
        <v>13</v>
      </c>
      <c r="D2" t="s">
        <v>43</v>
      </c>
      <c r="E2" t="s">
        <v>44</v>
      </c>
    </row>
    <row r="3" spans="1:9" x14ac:dyDescent="0.25">
      <c r="A3" t="s">
        <v>11</v>
      </c>
      <c r="B3" s="2" t="s">
        <v>14</v>
      </c>
      <c r="C3" t="s">
        <v>15</v>
      </c>
      <c r="D3" t="s">
        <v>15</v>
      </c>
      <c r="E3" t="s">
        <v>15</v>
      </c>
    </row>
    <row r="4" spans="1:9" x14ac:dyDescent="0.25">
      <c r="A4" t="s">
        <v>11</v>
      </c>
      <c r="B4" s="2" t="s">
        <v>16</v>
      </c>
      <c r="C4">
        <v>1000</v>
      </c>
      <c r="D4">
        <v>1000</v>
      </c>
      <c r="E4">
        <v>1000</v>
      </c>
    </row>
    <row r="5" spans="1:9" x14ac:dyDescent="0.25">
      <c r="B5" s="2"/>
    </row>
    <row r="6" spans="1:9" x14ac:dyDescent="0.25">
      <c r="B6" s="38" t="s">
        <v>19</v>
      </c>
    </row>
    <row r="7" spans="1:9" x14ac:dyDescent="0.25">
      <c r="A7" t="s">
        <v>20</v>
      </c>
      <c r="B7" t="s">
        <v>21</v>
      </c>
      <c r="C7">
        <f>INDEX('3. Cotton yield data'!$A$2:$E$115,MATCH(C2,'3. Cotton yield data'!$A$2:$A$115,0),5)</f>
        <v>60406</v>
      </c>
      <c r="D7">
        <f>INDEX('3. Cotton yield data'!$A$2:$E$115,MATCH(D2,'3. Cotton yield data'!$A$2:$A$115,0),5)</f>
        <v>12117</v>
      </c>
      <c r="E7">
        <f>INDEX('3. Cotton yield data'!$A$2:$E$115,MATCH(E2,'3. Cotton yield data'!$A$2:$A$115,0),5)</f>
        <v>28124</v>
      </c>
      <c r="F7" t="s">
        <v>22</v>
      </c>
    </row>
    <row r="8" spans="1:9" x14ac:dyDescent="0.25">
      <c r="B8" s="13" t="s">
        <v>23</v>
      </c>
      <c r="C8" s="30">
        <f>C7/10000</f>
        <v>6.0406000000000004</v>
      </c>
      <c r="D8" s="30">
        <f t="shared" ref="D8:E8" si="0">D7/10000</f>
        <v>1.2117</v>
      </c>
      <c r="E8" s="30">
        <f t="shared" si="0"/>
        <v>2.8123999999999998</v>
      </c>
      <c r="F8" t="s">
        <v>24</v>
      </c>
    </row>
    <row r="9" spans="1:9" x14ac:dyDescent="0.25">
      <c r="B9" s="15" t="s">
        <v>45</v>
      </c>
      <c r="C9" s="16">
        <f>C4/C8</f>
        <v>165.54646889381848</v>
      </c>
      <c r="D9" s="16">
        <f t="shared" ref="D9:E9" si="1">D4/D8</f>
        <v>825.28678715853755</v>
      </c>
      <c r="E9" s="16">
        <f t="shared" si="1"/>
        <v>355.56819798037264</v>
      </c>
      <c r="F9" t="s">
        <v>26</v>
      </c>
    </row>
    <row r="10" spans="1:9" x14ac:dyDescent="0.25">
      <c r="B10" s="2"/>
    </row>
    <row r="11" spans="1:9" x14ac:dyDescent="0.25">
      <c r="B11" s="38" t="s">
        <v>46</v>
      </c>
    </row>
    <row r="12" spans="1:9" x14ac:dyDescent="0.25">
      <c r="A12" t="s">
        <v>29</v>
      </c>
      <c r="B12" t="s">
        <v>30</v>
      </c>
      <c r="C12">
        <f>INDEX('4. Irrigation data'!$A$2:$E$235,MATCH(C2,'4. Irrigation data'!$A$2:$A$235,0),5)</f>
        <v>58.3</v>
      </c>
      <c r="D12">
        <f>INDEX('4. Irrigation data'!$A$2:$E$235,MATCH(D2,'4. Irrigation data'!$A$2:$A$235,0),5)</f>
        <v>44.93</v>
      </c>
      <c r="E12">
        <f>INDEX('4. Irrigation data'!$A$2:$E$235,MATCH(E2,'4. Irrigation data'!$A$2:$A$235,0),5)</f>
        <v>16.78</v>
      </c>
      <c r="F12" t="s">
        <v>31</v>
      </c>
    </row>
    <row r="14" spans="1:9" x14ac:dyDescent="0.25">
      <c r="B14" s="17" t="s">
        <v>32</v>
      </c>
      <c r="C14" s="16">
        <f>C12/100*C9</f>
        <v>96.513591365096175</v>
      </c>
      <c r="D14" s="16">
        <f>D12/100*D9</f>
        <v>370.80135347033092</v>
      </c>
      <c r="E14" s="16">
        <f>E12/100*E9</f>
        <v>59.664343621106532</v>
      </c>
      <c r="F14" t="s">
        <v>26</v>
      </c>
      <c r="H14" s="55" t="s">
        <v>47</v>
      </c>
    </row>
    <row r="15" spans="1:9" x14ac:dyDescent="0.25">
      <c r="B15" s="17" t="s">
        <v>48</v>
      </c>
      <c r="C15" s="16">
        <f>C9-C14</f>
        <v>69.03287752872231</v>
      </c>
      <c r="D15" s="16">
        <f>D9-D14</f>
        <v>454.48543368820663</v>
      </c>
      <c r="E15" s="16">
        <f>E9-E14</f>
        <v>295.90385435926612</v>
      </c>
      <c r="F15" t="s">
        <v>26</v>
      </c>
      <c r="I15" t="s">
        <v>49</v>
      </c>
    </row>
    <row r="16" spans="1:9" x14ac:dyDescent="0.25">
      <c r="H16" s="40" t="s">
        <v>50</v>
      </c>
    </row>
    <row r="17" spans="1:10" x14ac:dyDescent="0.25">
      <c r="B17" s="38" t="s">
        <v>34</v>
      </c>
      <c r="H17" s="13" t="s">
        <v>51</v>
      </c>
    </row>
    <row r="19" spans="1:10" x14ac:dyDescent="0.25">
      <c r="A19" t="s">
        <v>35</v>
      </c>
      <c r="B19" t="s">
        <v>36</v>
      </c>
      <c r="C19" s="10">
        <f>'5. MSA by land type'!$C$13</f>
        <v>0.95</v>
      </c>
      <c r="D19" s="10">
        <f>'5. MSA by land type'!$C$13</f>
        <v>0.95</v>
      </c>
      <c r="E19" s="10">
        <f>'5. MSA by land type'!$C$13</f>
        <v>0.95</v>
      </c>
      <c r="H19" t="s">
        <v>52</v>
      </c>
      <c r="I19" s="18" t="s">
        <v>53</v>
      </c>
    </row>
    <row r="20" spans="1:10" x14ac:dyDescent="0.25">
      <c r="A20" t="s">
        <v>35</v>
      </c>
      <c r="B20" t="s">
        <v>38</v>
      </c>
      <c r="C20" s="10">
        <f>'5. MSA by land type'!$C$12</f>
        <v>0.9</v>
      </c>
      <c r="D20" s="10">
        <f>'5. MSA by land type'!$C$12</f>
        <v>0.9</v>
      </c>
      <c r="E20" s="10">
        <f>'5. MSA by land type'!$C$12</f>
        <v>0.9</v>
      </c>
      <c r="H20" t="s">
        <v>54</v>
      </c>
      <c r="I20" s="6">
        <f>'6. Species loss by crop type'!C6</f>
        <v>8.8800000000000008E-9</v>
      </c>
    </row>
    <row r="21" spans="1:10" x14ac:dyDescent="0.25">
      <c r="B21" s="13"/>
    </row>
    <row r="22" spans="1:10" x14ac:dyDescent="0.25">
      <c r="B22" s="13" t="s">
        <v>39</v>
      </c>
    </row>
    <row r="23" spans="1:10" x14ac:dyDescent="0.25">
      <c r="B23" s="15" t="s">
        <v>55</v>
      </c>
      <c r="C23" s="19">
        <f>C14*C19*0.01</f>
        <v>0.91687911796841359</v>
      </c>
      <c r="D23" s="19">
        <f>D14*D19*0.01</f>
        <v>3.5226128579681437</v>
      </c>
      <c r="E23" s="19">
        <f t="shared" ref="E23" si="2">E14*E19*0.01</f>
        <v>0.56681126440051199</v>
      </c>
      <c r="F23" t="s">
        <v>56</v>
      </c>
    </row>
    <row r="24" spans="1:10" x14ac:dyDescent="0.25">
      <c r="B24" t="s">
        <v>57</v>
      </c>
      <c r="C24" s="19">
        <f>C15*C20*0.01</f>
        <v>0.6212958977585008</v>
      </c>
      <c r="D24" s="19">
        <f t="shared" ref="D24:E24" si="3">D15*D20*0.01</f>
        <v>4.0903689031938599</v>
      </c>
      <c r="E24" s="19">
        <f t="shared" si="3"/>
        <v>2.6631346892333956</v>
      </c>
      <c r="F24" t="s">
        <v>56</v>
      </c>
    </row>
    <row r="25" spans="1:10" x14ac:dyDescent="0.25">
      <c r="B25" s="20" t="s">
        <v>42</v>
      </c>
      <c r="C25" s="21">
        <f>C23+C24</f>
        <v>1.5381750157269143</v>
      </c>
      <c r="D25" s="21">
        <f>D23+D24</f>
        <v>7.6129817611620041</v>
      </c>
      <c r="E25" s="22">
        <f>E23+E24</f>
        <v>3.2299459536339077</v>
      </c>
      <c r="F25" t="s">
        <v>56</v>
      </c>
      <c r="H25" s="56" t="s">
        <v>58</v>
      </c>
      <c r="I25" s="41">
        <f>I20*C9*10000</f>
        <v>1.4700526437771082E-2</v>
      </c>
      <c r="J25" t="s">
        <v>59</v>
      </c>
    </row>
    <row r="28" spans="1:10" x14ac:dyDescent="0.25">
      <c r="F28" s="10"/>
      <c r="G28" s="10"/>
    </row>
    <row r="29" spans="1:10" x14ac:dyDescent="0.25">
      <c r="F29" s="10"/>
      <c r="G29" s="10"/>
    </row>
  </sheetData>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E8B1860-B7D7-4094-9D64-77ADC875EC23}">
          <x14:formula1>
            <xm:f>'3. Cotton yield data'!$A$2:$A$115</xm:f>
          </x14:formula1>
          <xm:sqref>F3:G3 C2:E2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DA894-4E4D-44D3-9A29-A860ED161AC7}">
  <dimension ref="A1:G115"/>
  <sheetViews>
    <sheetView topLeftCell="A109" workbookViewId="0">
      <selection activeCell="E114" sqref="E114"/>
    </sheetView>
  </sheetViews>
  <sheetFormatPr defaultColWidth="11.42578125" defaultRowHeight="15" x14ac:dyDescent="0.25"/>
  <cols>
    <col min="1" max="1" width="35.5703125" customWidth="1"/>
    <col min="2" max="2" width="18.7109375" bestFit="1" customWidth="1"/>
    <col min="5" max="5" width="11.5703125" style="1"/>
  </cols>
  <sheetData>
    <row r="1" spans="1:7" x14ac:dyDescent="0.25">
      <c r="A1" t="s">
        <v>60</v>
      </c>
      <c r="B1" t="s">
        <v>61</v>
      </c>
      <c r="C1" t="s">
        <v>62</v>
      </c>
      <c r="D1" t="s">
        <v>63</v>
      </c>
      <c r="E1" s="1" t="s">
        <v>64</v>
      </c>
    </row>
    <row r="2" spans="1:7" x14ac:dyDescent="0.25">
      <c r="A2" t="s">
        <v>65</v>
      </c>
      <c r="B2" t="s">
        <v>66</v>
      </c>
      <c r="C2" t="s">
        <v>67</v>
      </c>
      <c r="D2" t="s">
        <v>68</v>
      </c>
      <c r="E2" s="1">
        <v>1792</v>
      </c>
    </row>
    <row r="3" spans="1:7" x14ac:dyDescent="0.25">
      <c r="A3" t="s">
        <v>69</v>
      </c>
      <c r="B3" t="s">
        <v>66</v>
      </c>
      <c r="C3" t="s">
        <v>67</v>
      </c>
      <c r="D3" t="s">
        <v>68</v>
      </c>
      <c r="E3" s="1">
        <v>2165</v>
      </c>
      <c r="G3" t="s">
        <v>70</v>
      </c>
    </row>
    <row r="4" spans="1:7" x14ac:dyDescent="0.25">
      <c r="A4" t="s">
        <v>71</v>
      </c>
      <c r="B4" t="s">
        <v>66</v>
      </c>
      <c r="C4" t="s">
        <v>67</v>
      </c>
      <c r="D4" t="s">
        <v>68</v>
      </c>
      <c r="E4" s="1">
        <v>2728</v>
      </c>
    </row>
    <row r="5" spans="1:7" x14ac:dyDescent="0.25">
      <c r="A5" t="s">
        <v>72</v>
      </c>
      <c r="B5" t="s">
        <v>66</v>
      </c>
      <c r="C5" t="s">
        <v>67</v>
      </c>
      <c r="D5" t="s">
        <v>68</v>
      </c>
      <c r="E5" s="1">
        <v>3181</v>
      </c>
    </row>
    <row r="6" spans="1:7" x14ac:dyDescent="0.25">
      <c r="A6" t="s">
        <v>73</v>
      </c>
      <c r="B6" t="s">
        <v>66</v>
      </c>
      <c r="C6" t="s">
        <v>67</v>
      </c>
      <c r="D6" t="s">
        <v>68</v>
      </c>
      <c r="E6" s="1">
        <v>3394</v>
      </c>
    </row>
    <row r="7" spans="1:7" x14ac:dyDescent="0.25">
      <c r="A7" t="s">
        <v>74</v>
      </c>
      <c r="B7" t="s">
        <v>66</v>
      </c>
      <c r="C7" t="s">
        <v>67</v>
      </c>
      <c r="D7" t="s">
        <v>68</v>
      </c>
      <c r="E7" s="1">
        <v>3419</v>
      </c>
    </row>
    <row r="8" spans="1:7" x14ac:dyDescent="0.25">
      <c r="A8" t="s">
        <v>75</v>
      </c>
      <c r="B8" t="s">
        <v>66</v>
      </c>
      <c r="C8" t="s">
        <v>67</v>
      </c>
      <c r="D8" t="s">
        <v>68</v>
      </c>
      <c r="E8" s="1">
        <v>4021</v>
      </c>
    </row>
    <row r="9" spans="1:7" x14ac:dyDescent="0.25">
      <c r="A9" t="s">
        <v>76</v>
      </c>
      <c r="B9" t="s">
        <v>66</v>
      </c>
      <c r="C9" t="s">
        <v>67</v>
      </c>
      <c r="D9" t="s">
        <v>68</v>
      </c>
      <c r="E9" s="1">
        <v>4147</v>
      </c>
    </row>
    <row r="10" spans="1:7" x14ac:dyDescent="0.25">
      <c r="A10" t="s">
        <v>77</v>
      </c>
      <c r="B10" t="s">
        <v>66</v>
      </c>
      <c r="C10" t="s">
        <v>67</v>
      </c>
      <c r="D10" t="s">
        <v>68</v>
      </c>
      <c r="E10" s="1">
        <v>4258</v>
      </c>
    </row>
    <row r="11" spans="1:7" x14ac:dyDescent="0.25">
      <c r="A11" t="s">
        <v>78</v>
      </c>
      <c r="B11" t="s">
        <v>66</v>
      </c>
      <c r="C11" t="s">
        <v>67</v>
      </c>
      <c r="D11" t="s">
        <v>68</v>
      </c>
      <c r="E11" s="1">
        <v>4350</v>
      </c>
    </row>
    <row r="12" spans="1:7" x14ac:dyDescent="0.25">
      <c r="A12" t="s">
        <v>79</v>
      </c>
      <c r="B12" t="s">
        <v>66</v>
      </c>
      <c r="C12" t="s">
        <v>67</v>
      </c>
      <c r="D12" t="s">
        <v>68</v>
      </c>
      <c r="E12" s="1">
        <v>4382</v>
      </c>
    </row>
    <row r="13" spans="1:7" x14ac:dyDescent="0.25">
      <c r="A13" t="s">
        <v>80</v>
      </c>
      <c r="B13" t="s">
        <v>66</v>
      </c>
      <c r="C13" t="s">
        <v>67</v>
      </c>
      <c r="D13" t="s">
        <v>68</v>
      </c>
      <c r="E13" s="1">
        <v>4914</v>
      </c>
    </row>
    <row r="14" spans="1:7" x14ac:dyDescent="0.25">
      <c r="A14" t="s">
        <v>81</v>
      </c>
      <c r="B14" t="s">
        <v>66</v>
      </c>
      <c r="C14" t="s">
        <v>67</v>
      </c>
      <c r="D14" t="s">
        <v>68</v>
      </c>
      <c r="E14" s="1">
        <v>4916</v>
      </c>
    </row>
    <row r="15" spans="1:7" x14ac:dyDescent="0.25">
      <c r="A15" t="s">
        <v>82</v>
      </c>
      <c r="B15" t="s">
        <v>66</v>
      </c>
      <c r="C15" t="s">
        <v>67</v>
      </c>
      <c r="D15" t="s">
        <v>68</v>
      </c>
      <c r="E15" s="1">
        <v>5262</v>
      </c>
    </row>
    <row r="16" spans="1:7" x14ac:dyDescent="0.25">
      <c r="A16" t="s">
        <v>83</v>
      </c>
      <c r="B16" t="s">
        <v>66</v>
      </c>
      <c r="C16" t="s">
        <v>67</v>
      </c>
      <c r="D16" t="s">
        <v>68</v>
      </c>
      <c r="E16" s="1">
        <v>5705</v>
      </c>
    </row>
    <row r="17" spans="1:5" x14ac:dyDescent="0.25">
      <c r="A17" t="s">
        <v>84</v>
      </c>
      <c r="B17" t="s">
        <v>66</v>
      </c>
      <c r="C17" t="s">
        <v>67</v>
      </c>
      <c r="D17" t="s">
        <v>68</v>
      </c>
      <c r="E17" s="1">
        <v>6088</v>
      </c>
    </row>
    <row r="18" spans="1:5" x14ac:dyDescent="0.25">
      <c r="A18" t="s">
        <v>85</v>
      </c>
      <c r="B18" t="s">
        <v>66</v>
      </c>
      <c r="C18" t="s">
        <v>67</v>
      </c>
      <c r="D18" t="s">
        <v>68</v>
      </c>
      <c r="E18" s="1">
        <v>6094</v>
      </c>
    </row>
    <row r="19" spans="1:5" x14ac:dyDescent="0.25">
      <c r="A19" t="s">
        <v>86</v>
      </c>
      <c r="B19" t="s">
        <v>66</v>
      </c>
      <c r="C19" t="s">
        <v>67</v>
      </c>
      <c r="D19" t="s">
        <v>68</v>
      </c>
      <c r="E19" s="1">
        <v>6250</v>
      </c>
    </row>
    <row r="20" spans="1:5" x14ac:dyDescent="0.25">
      <c r="A20" t="s">
        <v>87</v>
      </c>
      <c r="B20" t="s">
        <v>66</v>
      </c>
      <c r="C20" t="s">
        <v>67</v>
      </c>
      <c r="D20" t="s">
        <v>68</v>
      </c>
      <c r="E20" s="1">
        <v>6305</v>
      </c>
    </row>
    <row r="21" spans="1:5" x14ac:dyDescent="0.25">
      <c r="A21" t="s">
        <v>88</v>
      </c>
      <c r="B21" t="s">
        <v>66</v>
      </c>
      <c r="C21" t="s">
        <v>67</v>
      </c>
      <c r="D21" t="s">
        <v>68</v>
      </c>
      <c r="E21" s="1">
        <v>6311</v>
      </c>
    </row>
    <row r="22" spans="1:5" x14ac:dyDescent="0.25">
      <c r="A22" t="s">
        <v>89</v>
      </c>
      <c r="B22" t="s">
        <v>66</v>
      </c>
      <c r="C22" t="s">
        <v>67</v>
      </c>
      <c r="D22" t="s">
        <v>68</v>
      </c>
      <c r="E22" s="1">
        <v>6601</v>
      </c>
    </row>
    <row r="23" spans="1:5" x14ac:dyDescent="0.25">
      <c r="A23" t="s">
        <v>90</v>
      </c>
      <c r="B23" t="s">
        <v>66</v>
      </c>
      <c r="C23" t="s">
        <v>67</v>
      </c>
      <c r="D23" t="s">
        <v>68</v>
      </c>
      <c r="E23" s="1">
        <v>6700</v>
      </c>
    </row>
    <row r="24" spans="1:5" x14ac:dyDescent="0.25">
      <c r="A24" t="s">
        <v>91</v>
      </c>
      <c r="B24" t="s">
        <v>66</v>
      </c>
      <c r="C24" t="s">
        <v>67</v>
      </c>
      <c r="D24" t="s">
        <v>68</v>
      </c>
      <c r="E24" s="1">
        <v>6782</v>
      </c>
    </row>
    <row r="25" spans="1:5" x14ac:dyDescent="0.25">
      <c r="A25" t="s">
        <v>92</v>
      </c>
      <c r="B25" t="s">
        <v>66</v>
      </c>
      <c r="C25" t="s">
        <v>67</v>
      </c>
      <c r="D25" t="s">
        <v>68</v>
      </c>
      <c r="E25" s="1">
        <v>7717</v>
      </c>
    </row>
    <row r="26" spans="1:5" x14ac:dyDescent="0.25">
      <c r="A26" t="s">
        <v>93</v>
      </c>
      <c r="B26" t="s">
        <v>66</v>
      </c>
      <c r="C26" t="s">
        <v>67</v>
      </c>
      <c r="D26" t="s">
        <v>68</v>
      </c>
      <c r="E26" s="1">
        <v>8096</v>
      </c>
    </row>
    <row r="27" spans="1:5" x14ac:dyDescent="0.25">
      <c r="A27" t="s">
        <v>94</v>
      </c>
      <c r="B27" t="s">
        <v>66</v>
      </c>
      <c r="C27" t="s">
        <v>67</v>
      </c>
      <c r="D27" t="s">
        <v>68</v>
      </c>
      <c r="E27" s="1">
        <v>8438</v>
      </c>
    </row>
    <row r="28" spans="1:5" x14ac:dyDescent="0.25">
      <c r="A28" t="s">
        <v>95</v>
      </c>
      <c r="B28" t="s">
        <v>66</v>
      </c>
      <c r="C28" t="s">
        <v>67</v>
      </c>
      <c r="D28" t="s">
        <v>68</v>
      </c>
      <c r="E28" s="1">
        <v>8824</v>
      </c>
    </row>
    <row r="29" spans="1:5" x14ac:dyDescent="0.25">
      <c r="A29" t="s">
        <v>96</v>
      </c>
      <c r="B29" t="s">
        <v>66</v>
      </c>
      <c r="C29" t="s">
        <v>67</v>
      </c>
      <c r="D29" t="s">
        <v>68</v>
      </c>
      <c r="E29" s="1">
        <v>8975</v>
      </c>
    </row>
    <row r="30" spans="1:5" x14ac:dyDescent="0.25">
      <c r="A30" t="s">
        <v>97</v>
      </c>
      <c r="B30" t="s">
        <v>66</v>
      </c>
      <c r="C30" t="s">
        <v>67</v>
      </c>
      <c r="D30" t="s">
        <v>68</v>
      </c>
      <c r="E30" s="1">
        <v>9099</v>
      </c>
    </row>
    <row r="31" spans="1:5" x14ac:dyDescent="0.25">
      <c r="A31" t="s">
        <v>98</v>
      </c>
      <c r="B31" t="s">
        <v>66</v>
      </c>
      <c r="C31" t="s">
        <v>67</v>
      </c>
      <c r="D31" t="s">
        <v>68</v>
      </c>
      <c r="E31" s="1">
        <v>9176</v>
      </c>
    </row>
    <row r="32" spans="1:5" x14ac:dyDescent="0.25">
      <c r="A32" t="s">
        <v>99</v>
      </c>
      <c r="B32" t="s">
        <v>66</v>
      </c>
      <c r="C32" t="s">
        <v>67</v>
      </c>
      <c r="D32" t="s">
        <v>68</v>
      </c>
      <c r="E32" s="1">
        <v>9541</v>
      </c>
    </row>
    <row r="33" spans="1:5" x14ac:dyDescent="0.25">
      <c r="A33" t="s">
        <v>100</v>
      </c>
      <c r="B33" t="s">
        <v>66</v>
      </c>
      <c r="C33" t="s">
        <v>67</v>
      </c>
      <c r="D33" t="s">
        <v>68</v>
      </c>
      <c r="E33" s="1">
        <v>9579</v>
      </c>
    </row>
    <row r="34" spans="1:5" x14ac:dyDescent="0.25">
      <c r="A34" t="s">
        <v>101</v>
      </c>
      <c r="B34" t="s">
        <v>66</v>
      </c>
      <c r="C34" t="s">
        <v>67</v>
      </c>
      <c r="D34" t="s">
        <v>68</v>
      </c>
      <c r="E34" s="1">
        <v>9587</v>
      </c>
    </row>
    <row r="35" spans="1:5" x14ac:dyDescent="0.25">
      <c r="A35" t="s">
        <v>102</v>
      </c>
      <c r="B35" t="s">
        <v>66</v>
      </c>
      <c r="C35" t="s">
        <v>67</v>
      </c>
      <c r="D35" t="s">
        <v>68</v>
      </c>
      <c r="E35" s="1">
        <v>9646</v>
      </c>
    </row>
    <row r="36" spans="1:5" x14ac:dyDescent="0.25">
      <c r="A36" t="s">
        <v>103</v>
      </c>
      <c r="B36" t="s">
        <v>66</v>
      </c>
      <c r="C36" t="s">
        <v>67</v>
      </c>
      <c r="D36" t="s">
        <v>68</v>
      </c>
      <c r="E36" s="1">
        <v>9662</v>
      </c>
    </row>
    <row r="37" spans="1:5" x14ac:dyDescent="0.25">
      <c r="A37" t="s">
        <v>104</v>
      </c>
      <c r="B37" t="s">
        <v>66</v>
      </c>
      <c r="C37" t="s">
        <v>67</v>
      </c>
      <c r="D37" t="s">
        <v>68</v>
      </c>
      <c r="E37" s="1">
        <v>9697</v>
      </c>
    </row>
    <row r="38" spans="1:5" x14ac:dyDescent="0.25">
      <c r="A38" t="s">
        <v>105</v>
      </c>
      <c r="B38" t="s">
        <v>66</v>
      </c>
      <c r="C38" t="s">
        <v>67</v>
      </c>
      <c r="D38" t="s">
        <v>68</v>
      </c>
      <c r="E38" s="1">
        <v>9855</v>
      </c>
    </row>
    <row r="39" spans="1:5" x14ac:dyDescent="0.25">
      <c r="A39" t="s">
        <v>106</v>
      </c>
      <c r="B39" t="s">
        <v>66</v>
      </c>
      <c r="C39" t="s">
        <v>67</v>
      </c>
      <c r="D39" t="s">
        <v>68</v>
      </c>
      <c r="E39" s="1">
        <v>10029</v>
      </c>
    </row>
    <row r="40" spans="1:5" x14ac:dyDescent="0.25">
      <c r="A40" t="s">
        <v>107</v>
      </c>
      <c r="B40" t="s">
        <v>66</v>
      </c>
      <c r="C40" t="s">
        <v>67</v>
      </c>
      <c r="D40" t="s">
        <v>68</v>
      </c>
      <c r="E40" s="1">
        <v>10140</v>
      </c>
    </row>
    <row r="41" spans="1:5" x14ac:dyDescent="0.25">
      <c r="A41" t="s">
        <v>108</v>
      </c>
      <c r="B41" t="s">
        <v>66</v>
      </c>
      <c r="C41" t="s">
        <v>67</v>
      </c>
      <c r="D41" t="s">
        <v>68</v>
      </c>
      <c r="E41" s="1">
        <v>10402</v>
      </c>
    </row>
    <row r="42" spans="1:5" x14ac:dyDescent="0.25">
      <c r="A42" t="s">
        <v>109</v>
      </c>
      <c r="B42" t="s">
        <v>66</v>
      </c>
      <c r="C42" t="s">
        <v>67</v>
      </c>
      <c r="D42" t="s">
        <v>68</v>
      </c>
      <c r="E42" s="1">
        <v>10680</v>
      </c>
    </row>
    <row r="43" spans="1:5" x14ac:dyDescent="0.25">
      <c r="A43" t="s">
        <v>110</v>
      </c>
      <c r="B43" t="s">
        <v>66</v>
      </c>
      <c r="C43" t="s">
        <v>67</v>
      </c>
      <c r="D43" t="s">
        <v>68</v>
      </c>
      <c r="E43" s="1">
        <v>10693</v>
      </c>
    </row>
    <row r="44" spans="1:5" x14ac:dyDescent="0.25">
      <c r="A44" t="s">
        <v>111</v>
      </c>
      <c r="B44" t="s">
        <v>66</v>
      </c>
      <c r="C44" t="s">
        <v>67</v>
      </c>
      <c r="D44" t="s">
        <v>68</v>
      </c>
      <c r="E44" s="1">
        <v>10825</v>
      </c>
    </row>
    <row r="45" spans="1:5" x14ac:dyDescent="0.25">
      <c r="A45" t="s">
        <v>112</v>
      </c>
      <c r="B45" t="s">
        <v>66</v>
      </c>
      <c r="C45" t="s">
        <v>67</v>
      </c>
      <c r="D45" t="s">
        <v>68</v>
      </c>
      <c r="E45" s="1">
        <v>11241</v>
      </c>
    </row>
    <row r="46" spans="1:5" x14ac:dyDescent="0.25">
      <c r="A46" t="s">
        <v>113</v>
      </c>
      <c r="B46" t="s">
        <v>66</v>
      </c>
      <c r="C46" t="s">
        <v>67</v>
      </c>
      <c r="D46" t="s">
        <v>68</v>
      </c>
      <c r="E46" s="1">
        <v>11273</v>
      </c>
    </row>
    <row r="47" spans="1:5" x14ac:dyDescent="0.25">
      <c r="A47" t="s">
        <v>114</v>
      </c>
      <c r="B47" t="s">
        <v>66</v>
      </c>
      <c r="C47" t="s">
        <v>67</v>
      </c>
      <c r="D47" t="s">
        <v>68</v>
      </c>
      <c r="E47" s="1">
        <v>11560</v>
      </c>
    </row>
    <row r="48" spans="1:5" x14ac:dyDescent="0.25">
      <c r="A48" t="s">
        <v>115</v>
      </c>
      <c r="B48" t="s">
        <v>66</v>
      </c>
      <c r="C48" t="s">
        <v>67</v>
      </c>
      <c r="D48" t="s">
        <v>68</v>
      </c>
      <c r="E48" s="1">
        <v>12037</v>
      </c>
    </row>
    <row r="49" spans="1:5" x14ac:dyDescent="0.25">
      <c r="A49" t="s">
        <v>116</v>
      </c>
      <c r="B49" t="s">
        <v>66</v>
      </c>
      <c r="C49" t="s">
        <v>67</v>
      </c>
      <c r="D49" t="s">
        <v>68</v>
      </c>
      <c r="E49" s="1">
        <v>12071</v>
      </c>
    </row>
    <row r="50" spans="1:5" x14ac:dyDescent="0.25">
      <c r="A50" t="s">
        <v>43</v>
      </c>
      <c r="B50" t="s">
        <v>66</v>
      </c>
      <c r="C50" t="s">
        <v>67</v>
      </c>
      <c r="D50" t="s">
        <v>68</v>
      </c>
      <c r="E50" s="1">
        <v>12117</v>
      </c>
    </row>
    <row r="51" spans="1:5" x14ac:dyDescent="0.25">
      <c r="A51" t="s">
        <v>117</v>
      </c>
      <c r="B51" t="s">
        <v>66</v>
      </c>
      <c r="C51" t="s">
        <v>67</v>
      </c>
      <c r="D51" t="s">
        <v>68</v>
      </c>
      <c r="E51" s="1">
        <v>13002</v>
      </c>
    </row>
    <row r="52" spans="1:5" x14ac:dyDescent="0.25">
      <c r="A52" t="s">
        <v>118</v>
      </c>
      <c r="B52" t="s">
        <v>66</v>
      </c>
      <c r="C52" t="s">
        <v>67</v>
      </c>
      <c r="D52" t="s">
        <v>68</v>
      </c>
      <c r="E52" s="1">
        <v>13083</v>
      </c>
    </row>
    <row r="53" spans="1:5" x14ac:dyDescent="0.25">
      <c r="A53" t="s">
        <v>119</v>
      </c>
      <c r="B53" t="s">
        <v>66</v>
      </c>
      <c r="C53" t="s">
        <v>67</v>
      </c>
      <c r="D53" t="s">
        <v>68</v>
      </c>
      <c r="E53" s="1">
        <v>13228</v>
      </c>
    </row>
    <row r="54" spans="1:5" x14ac:dyDescent="0.25">
      <c r="A54" t="s">
        <v>120</v>
      </c>
      <c r="B54" t="s">
        <v>66</v>
      </c>
      <c r="C54" t="s">
        <v>67</v>
      </c>
      <c r="D54" t="s">
        <v>68</v>
      </c>
      <c r="E54" s="1">
        <v>13367</v>
      </c>
    </row>
    <row r="55" spans="1:5" x14ac:dyDescent="0.25">
      <c r="A55" t="s">
        <v>121</v>
      </c>
      <c r="B55" t="s">
        <v>66</v>
      </c>
      <c r="C55" t="s">
        <v>67</v>
      </c>
      <c r="D55" t="s">
        <v>68</v>
      </c>
      <c r="E55" s="1">
        <v>13636</v>
      </c>
    </row>
    <row r="56" spans="1:5" x14ac:dyDescent="0.25">
      <c r="A56" t="s">
        <v>122</v>
      </c>
      <c r="B56" t="s">
        <v>66</v>
      </c>
      <c r="C56" t="s">
        <v>67</v>
      </c>
      <c r="D56" t="s">
        <v>68</v>
      </c>
      <c r="E56" s="1">
        <v>14544</v>
      </c>
    </row>
    <row r="57" spans="1:5" x14ac:dyDescent="0.25">
      <c r="A57" t="s">
        <v>123</v>
      </c>
      <c r="B57" t="s">
        <v>66</v>
      </c>
      <c r="C57" t="s">
        <v>67</v>
      </c>
      <c r="D57" t="s">
        <v>68</v>
      </c>
      <c r="E57" s="1">
        <v>14840</v>
      </c>
    </row>
    <row r="58" spans="1:5" x14ac:dyDescent="0.25">
      <c r="A58" t="s">
        <v>124</v>
      </c>
      <c r="B58" t="s">
        <v>66</v>
      </c>
      <c r="C58" t="s">
        <v>67</v>
      </c>
      <c r="D58" t="s">
        <v>68</v>
      </c>
      <c r="E58" s="1">
        <v>15076</v>
      </c>
    </row>
    <row r="59" spans="1:5" x14ac:dyDescent="0.25">
      <c r="A59" t="s">
        <v>125</v>
      </c>
      <c r="B59" t="s">
        <v>66</v>
      </c>
      <c r="C59" t="s">
        <v>67</v>
      </c>
      <c r="D59" t="s">
        <v>68</v>
      </c>
      <c r="E59" s="1">
        <v>15407</v>
      </c>
    </row>
    <row r="60" spans="1:5" x14ac:dyDescent="0.25">
      <c r="A60" t="s">
        <v>126</v>
      </c>
      <c r="B60" t="s">
        <v>66</v>
      </c>
      <c r="C60" t="s">
        <v>67</v>
      </c>
      <c r="D60" t="s">
        <v>68</v>
      </c>
      <c r="E60" s="1">
        <v>15907</v>
      </c>
    </row>
    <row r="61" spans="1:5" x14ac:dyDescent="0.25">
      <c r="A61" t="s">
        <v>127</v>
      </c>
      <c r="B61" t="s">
        <v>66</v>
      </c>
      <c r="C61" t="s">
        <v>67</v>
      </c>
      <c r="D61" t="s">
        <v>68</v>
      </c>
      <c r="E61" s="1">
        <v>16949</v>
      </c>
    </row>
    <row r="62" spans="1:5" x14ac:dyDescent="0.25">
      <c r="A62" t="s">
        <v>128</v>
      </c>
      <c r="B62" t="s">
        <v>66</v>
      </c>
      <c r="C62" t="s">
        <v>67</v>
      </c>
      <c r="D62" t="s">
        <v>68</v>
      </c>
      <c r="E62" s="1">
        <v>17007</v>
      </c>
    </row>
    <row r="63" spans="1:5" x14ac:dyDescent="0.25">
      <c r="A63" t="s">
        <v>129</v>
      </c>
      <c r="B63" t="s">
        <v>66</v>
      </c>
      <c r="C63" t="s">
        <v>67</v>
      </c>
      <c r="D63" t="s">
        <v>68</v>
      </c>
      <c r="E63" s="1">
        <v>17226</v>
      </c>
    </row>
    <row r="64" spans="1:5" x14ac:dyDescent="0.25">
      <c r="A64" t="s">
        <v>130</v>
      </c>
      <c r="B64" t="s">
        <v>66</v>
      </c>
      <c r="C64" t="s">
        <v>67</v>
      </c>
      <c r="D64" t="s">
        <v>68</v>
      </c>
      <c r="E64" s="1">
        <v>17265</v>
      </c>
    </row>
    <row r="65" spans="1:5" x14ac:dyDescent="0.25">
      <c r="A65" t="s">
        <v>131</v>
      </c>
      <c r="B65" t="s">
        <v>66</v>
      </c>
      <c r="C65" t="s">
        <v>67</v>
      </c>
      <c r="D65" t="s">
        <v>68</v>
      </c>
      <c r="E65" s="1">
        <v>17466</v>
      </c>
    </row>
    <row r="66" spans="1:5" x14ac:dyDescent="0.25">
      <c r="A66" t="s">
        <v>132</v>
      </c>
      <c r="B66" t="s">
        <v>66</v>
      </c>
      <c r="C66" t="s">
        <v>67</v>
      </c>
      <c r="D66" t="s">
        <v>68</v>
      </c>
      <c r="E66" s="1">
        <v>17886</v>
      </c>
    </row>
    <row r="67" spans="1:5" x14ac:dyDescent="0.25">
      <c r="A67" t="s">
        <v>133</v>
      </c>
      <c r="B67" t="s">
        <v>66</v>
      </c>
      <c r="C67" t="s">
        <v>67</v>
      </c>
      <c r="D67" t="s">
        <v>68</v>
      </c>
      <c r="E67" s="1">
        <v>18004</v>
      </c>
    </row>
    <row r="68" spans="1:5" x14ac:dyDescent="0.25">
      <c r="A68" t="s">
        <v>134</v>
      </c>
      <c r="B68" t="s">
        <v>66</v>
      </c>
      <c r="C68" t="s">
        <v>67</v>
      </c>
      <c r="D68" t="s">
        <v>68</v>
      </c>
      <c r="E68" s="1">
        <v>18667</v>
      </c>
    </row>
    <row r="69" spans="1:5" x14ac:dyDescent="0.25">
      <c r="A69" t="s">
        <v>135</v>
      </c>
      <c r="B69" t="s">
        <v>66</v>
      </c>
      <c r="C69" t="s">
        <v>67</v>
      </c>
      <c r="D69" t="s">
        <v>68</v>
      </c>
      <c r="E69" s="1">
        <v>19400</v>
      </c>
    </row>
    <row r="70" spans="1:5" x14ac:dyDescent="0.25">
      <c r="A70" t="s">
        <v>136</v>
      </c>
      <c r="B70" t="s">
        <v>66</v>
      </c>
      <c r="C70" t="s">
        <v>67</v>
      </c>
      <c r="D70" t="s">
        <v>68</v>
      </c>
      <c r="E70" s="1">
        <v>19694</v>
      </c>
    </row>
    <row r="71" spans="1:5" x14ac:dyDescent="0.25">
      <c r="A71" t="s">
        <v>137</v>
      </c>
      <c r="B71" t="s">
        <v>66</v>
      </c>
      <c r="C71" t="s">
        <v>67</v>
      </c>
      <c r="D71" t="s">
        <v>68</v>
      </c>
      <c r="E71" s="1">
        <v>19942</v>
      </c>
    </row>
    <row r="72" spans="1:5" x14ac:dyDescent="0.25">
      <c r="A72" t="s">
        <v>138</v>
      </c>
      <c r="B72" t="s">
        <v>66</v>
      </c>
      <c r="C72" t="s">
        <v>67</v>
      </c>
      <c r="D72" t="s">
        <v>68</v>
      </c>
      <c r="E72" s="1">
        <v>20397</v>
      </c>
    </row>
    <row r="73" spans="1:5" x14ac:dyDescent="0.25">
      <c r="A73" t="s">
        <v>139</v>
      </c>
      <c r="B73" t="s">
        <v>66</v>
      </c>
      <c r="C73" t="s">
        <v>67</v>
      </c>
      <c r="D73" t="s">
        <v>68</v>
      </c>
      <c r="E73" s="1">
        <v>20476</v>
      </c>
    </row>
    <row r="74" spans="1:5" x14ac:dyDescent="0.25">
      <c r="A74" t="s">
        <v>140</v>
      </c>
      <c r="B74" t="s">
        <v>66</v>
      </c>
      <c r="C74" t="s">
        <v>67</v>
      </c>
      <c r="D74" t="s">
        <v>68</v>
      </c>
      <c r="E74" s="1">
        <v>20714</v>
      </c>
    </row>
    <row r="75" spans="1:5" x14ac:dyDescent="0.25">
      <c r="A75" t="s">
        <v>141</v>
      </c>
      <c r="B75" t="s">
        <v>66</v>
      </c>
      <c r="C75" t="s">
        <v>67</v>
      </c>
      <c r="D75" t="s">
        <v>68</v>
      </c>
      <c r="E75" s="1">
        <v>21096</v>
      </c>
    </row>
    <row r="76" spans="1:5" x14ac:dyDescent="0.25">
      <c r="A76" t="s">
        <v>142</v>
      </c>
      <c r="B76" t="s">
        <v>66</v>
      </c>
      <c r="C76" t="s">
        <v>67</v>
      </c>
      <c r="D76" t="s">
        <v>68</v>
      </c>
      <c r="E76" s="1">
        <v>21433</v>
      </c>
    </row>
    <row r="77" spans="1:5" x14ac:dyDescent="0.25">
      <c r="A77" t="s">
        <v>143</v>
      </c>
      <c r="B77" t="s">
        <v>66</v>
      </c>
      <c r="C77" t="s">
        <v>67</v>
      </c>
      <c r="D77" t="s">
        <v>68</v>
      </c>
      <c r="E77" s="1">
        <v>21561</v>
      </c>
    </row>
    <row r="78" spans="1:5" x14ac:dyDescent="0.25">
      <c r="A78" t="s">
        <v>144</v>
      </c>
      <c r="B78" t="s">
        <v>66</v>
      </c>
      <c r="C78" t="s">
        <v>67</v>
      </c>
      <c r="D78" t="s">
        <v>68</v>
      </c>
      <c r="E78" s="1">
        <v>21953</v>
      </c>
    </row>
    <row r="79" spans="1:5" x14ac:dyDescent="0.25">
      <c r="A79" t="s">
        <v>145</v>
      </c>
      <c r="B79" t="s">
        <v>66</v>
      </c>
      <c r="C79" t="s">
        <v>67</v>
      </c>
      <c r="D79" t="s">
        <v>68</v>
      </c>
      <c r="E79" s="1">
        <v>21961</v>
      </c>
    </row>
    <row r="80" spans="1:5" x14ac:dyDescent="0.25">
      <c r="A80" t="s">
        <v>146</v>
      </c>
      <c r="B80" t="s">
        <v>66</v>
      </c>
      <c r="C80" t="s">
        <v>67</v>
      </c>
      <c r="D80" t="s">
        <v>68</v>
      </c>
      <c r="E80" s="1">
        <v>22127</v>
      </c>
    </row>
    <row r="81" spans="1:5" x14ac:dyDescent="0.25">
      <c r="A81" t="s">
        <v>147</v>
      </c>
      <c r="B81" t="s">
        <v>66</v>
      </c>
      <c r="C81" t="s">
        <v>67</v>
      </c>
      <c r="D81" t="s">
        <v>68</v>
      </c>
      <c r="E81" s="1">
        <v>22168</v>
      </c>
    </row>
    <row r="82" spans="1:5" x14ac:dyDescent="0.25">
      <c r="A82" t="s">
        <v>148</v>
      </c>
      <c r="B82" t="s">
        <v>66</v>
      </c>
      <c r="C82" t="s">
        <v>67</v>
      </c>
      <c r="D82" t="s">
        <v>68</v>
      </c>
      <c r="E82" s="1">
        <v>22270</v>
      </c>
    </row>
    <row r="83" spans="1:5" x14ac:dyDescent="0.25">
      <c r="A83" t="s">
        <v>149</v>
      </c>
      <c r="B83" t="s">
        <v>66</v>
      </c>
      <c r="C83" t="s">
        <v>67</v>
      </c>
      <c r="D83" t="s">
        <v>68</v>
      </c>
      <c r="E83" s="1">
        <v>22321</v>
      </c>
    </row>
    <row r="84" spans="1:5" x14ac:dyDescent="0.25">
      <c r="A84" t="s">
        <v>150</v>
      </c>
      <c r="B84" t="s">
        <v>66</v>
      </c>
      <c r="C84" t="s">
        <v>67</v>
      </c>
      <c r="D84" t="s">
        <v>68</v>
      </c>
      <c r="E84" s="1">
        <v>22998</v>
      </c>
    </row>
    <row r="85" spans="1:5" x14ac:dyDescent="0.25">
      <c r="A85" t="s">
        <v>151</v>
      </c>
      <c r="B85" t="s">
        <v>66</v>
      </c>
      <c r="C85" t="s">
        <v>67</v>
      </c>
      <c r="D85" t="s">
        <v>68</v>
      </c>
      <c r="E85" s="1">
        <v>23237</v>
      </c>
    </row>
    <row r="86" spans="1:5" x14ac:dyDescent="0.25">
      <c r="A86" t="s">
        <v>152</v>
      </c>
      <c r="B86" t="s">
        <v>66</v>
      </c>
      <c r="C86" t="s">
        <v>67</v>
      </c>
      <c r="D86" t="s">
        <v>68</v>
      </c>
      <c r="E86" s="1">
        <v>24775</v>
      </c>
    </row>
    <row r="87" spans="1:5" x14ac:dyDescent="0.25">
      <c r="A87" t="s">
        <v>153</v>
      </c>
      <c r="B87" t="s">
        <v>66</v>
      </c>
      <c r="C87" t="s">
        <v>67</v>
      </c>
      <c r="D87" t="s">
        <v>68</v>
      </c>
      <c r="E87" s="1">
        <v>25600</v>
      </c>
    </row>
    <row r="88" spans="1:5" x14ac:dyDescent="0.25">
      <c r="A88" t="s">
        <v>154</v>
      </c>
      <c r="B88" t="s">
        <v>66</v>
      </c>
      <c r="C88" t="s">
        <v>67</v>
      </c>
      <c r="D88" t="s">
        <v>68</v>
      </c>
      <c r="E88" s="1">
        <v>25647</v>
      </c>
    </row>
    <row r="89" spans="1:5" x14ac:dyDescent="0.25">
      <c r="A89" t="s">
        <v>155</v>
      </c>
      <c r="B89" t="s">
        <v>66</v>
      </c>
      <c r="C89" t="s">
        <v>67</v>
      </c>
      <c r="D89" t="s">
        <v>68</v>
      </c>
      <c r="E89" s="1">
        <v>27879</v>
      </c>
    </row>
    <row r="90" spans="1:5" x14ac:dyDescent="0.25">
      <c r="A90" t="s">
        <v>44</v>
      </c>
      <c r="B90" t="s">
        <v>66</v>
      </c>
      <c r="C90" t="s">
        <v>67</v>
      </c>
      <c r="D90" t="s">
        <v>68</v>
      </c>
      <c r="E90" s="1">
        <v>28124</v>
      </c>
    </row>
    <row r="91" spans="1:5" x14ac:dyDescent="0.25">
      <c r="A91" t="s">
        <v>156</v>
      </c>
      <c r="B91" t="s">
        <v>66</v>
      </c>
      <c r="C91" t="s">
        <v>67</v>
      </c>
      <c r="D91" t="s">
        <v>68</v>
      </c>
      <c r="E91" s="1">
        <v>28124</v>
      </c>
    </row>
    <row r="92" spans="1:5" x14ac:dyDescent="0.25">
      <c r="A92" t="s">
        <v>157</v>
      </c>
      <c r="B92" t="s">
        <v>66</v>
      </c>
      <c r="C92" t="s">
        <v>67</v>
      </c>
      <c r="D92" t="s">
        <v>68</v>
      </c>
      <c r="E92" s="1">
        <v>28657</v>
      </c>
    </row>
    <row r="93" spans="1:5" x14ac:dyDescent="0.25">
      <c r="A93" t="s">
        <v>158</v>
      </c>
      <c r="B93" t="s">
        <v>66</v>
      </c>
      <c r="C93" t="s">
        <v>67</v>
      </c>
      <c r="D93" t="s">
        <v>68</v>
      </c>
      <c r="E93" s="1">
        <v>28917</v>
      </c>
    </row>
    <row r="94" spans="1:5" x14ac:dyDescent="0.25">
      <c r="A94" t="s">
        <v>159</v>
      </c>
      <c r="B94" t="s">
        <v>66</v>
      </c>
      <c r="C94" t="s">
        <v>67</v>
      </c>
      <c r="D94" t="s">
        <v>68</v>
      </c>
      <c r="E94" s="1">
        <v>30940</v>
      </c>
    </row>
    <row r="95" spans="1:5" x14ac:dyDescent="0.25">
      <c r="A95" t="s">
        <v>160</v>
      </c>
      <c r="B95" t="s">
        <v>66</v>
      </c>
      <c r="C95" t="s">
        <v>67</v>
      </c>
      <c r="D95" t="s">
        <v>68</v>
      </c>
      <c r="E95" s="1">
        <v>31512</v>
      </c>
    </row>
    <row r="96" spans="1:5" x14ac:dyDescent="0.25">
      <c r="A96" t="s">
        <v>161</v>
      </c>
      <c r="B96" t="s">
        <v>66</v>
      </c>
      <c r="C96" t="s">
        <v>67</v>
      </c>
      <c r="D96" t="s">
        <v>68</v>
      </c>
      <c r="E96" s="1">
        <v>32392</v>
      </c>
    </row>
    <row r="97" spans="1:5" x14ac:dyDescent="0.25">
      <c r="A97" t="s">
        <v>162</v>
      </c>
      <c r="B97" t="s">
        <v>66</v>
      </c>
      <c r="C97" t="s">
        <v>67</v>
      </c>
      <c r="D97" t="s">
        <v>68</v>
      </c>
      <c r="E97" s="1">
        <v>32485</v>
      </c>
    </row>
    <row r="98" spans="1:5" x14ac:dyDescent="0.25">
      <c r="A98" t="s">
        <v>163</v>
      </c>
      <c r="B98" t="s">
        <v>66</v>
      </c>
      <c r="C98" t="s">
        <v>67</v>
      </c>
      <c r="D98" t="s">
        <v>68</v>
      </c>
      <c r="E98" s="1">
        <v>34091</v>
      </c>
    </row>
    <row r="99" spans="1:5" x14ac:dyDescent="0.25">
      <c r="A99" t="s">
        <v>164</v>
      </c>
      <c r="B99" t="s">
        <v>66</v>
      </c>
      <c r="C99" t="s">
        <v>67</v>
      </c>
      <c r="D99" t="s">
        <v>68</v>
      </c>
      <c r="E99" s="1">
        <v>34591</v>
      </c>
    </row>
    <row r="100" spans="1:5" x14ac:dyDescent="0.25">
      <c r="A100" t="s">
        <v>165</v>
      </c>
      <c r="B100" t="s">
        <v>66</v>
      </c>
      <c r="C100" t="s">
        <v>67</v>
      </c>
      <c r="D100" t="s">
        <v>68</v>
      </c>
      <c r="E100" s="1">
        <v>35126</v>
      </c>
    </row>
    <row r="101" spans="1:5" x14ac:dyDescent="0.25">
      <c r="A101" t="s">
        <v>166</v>
      </c>
      <c r="B101" t="s">
        <v>66</v>
      </c>
      <c r="C101" t="s">
        <v>67</v>
      </c>
      <c r="D101" t="s">
        <v>68</v>
      </c>
      <c r="E101" s="1">
        <v>35387</v>
      </c>
    </row>
    <row r="102" spans="1:5" x14ac:dyDescent="0.25">
      <c r="A102" t="s">
        <v>167</v>
      </c>
      <c r="B102" t="s">
        <v>66</v>
      </c>
      <c r="C102" t="s">
        <v>67</v>
      </c>
      <c r="D102" t="s">
        <v>68</v>
      </c>
      <c r="E102" s="1">
        <v>38949</v>
      </c>
    </row>
    <row r="103" spans="1:5" x14ac:dyDescent="0.25">
      <c r="A103" t="s">
        <v>168</v>
      </c>
      <c r="B103" t="s">
        <v>66</v>
      </c>
      <c r="C103" t="s">
        <v>67</v>
      </c>
      <c r="D103" t="s">
        <v>68</v>
      </c>
      <c r="E103" s="1">
        <v>41908</v>
      </c>
    </row>
    <row r="104" spans="1:5" x14ac:dyDescent="0.25">
      <c r="A104" t="s">
        <v>169</v>
      </c>
      <c r="B104" t="s">
        <v>66</v>
      </c>
      <c r="C104" t="s">
        <v>67</v>
      </c>
      <c r="D104" t="s">
        <v>68</v>
      </c>
      <c r="E104" s="1">
        <v>41928</v>
      </c>
    </row>
    <row r="105" spans="1:5" x14ac:dyDescent="0.25">
      <c r="A105" t="s">
        <v>170</v>
      </c>
      <c r="B105" t="s">
        <v>66</v>
      </c>
      <c r="C105" t="s">
        <v>67</v>
      </c>
      <c r="D105" t="s">
        <v>68</v>
      </c>
      <c r="E105" s="1">
        <v>42113</v>
      </c>
    </row>
    <row r="106" spans="1:5" x14ac:dyDescent="0.25">
      <c r="A106" t="s">
        <v>171</v>
      </c>
      <c r="B106" t="s">
        <v>66</v>
      </c>
      <c r="C106" t="s">
        <v>67</v>
      </c>
      <c r="D106" t="s">
        <v>68</v>
      </c>
      <c r="E106" s="1">
        <v>43169</v>
      </c>
    </row>
    <row r="107" spans="1:5" x14ac:dyDescent="0.25">
      <c r="A107" t="s">
        <v>172</v>
      </c>
      <c r="B107" t="s">
        <v>66</v>
      </c>
      <c r="C107" t="s">
        <v>67</v>
      </c>
      <c r="D107" t="s">
        <v>68</v>
      </c>
      <c r="E107" s="1">
        <v>43754</v>
      </c>
    </row>
    <row r="108" spans="1:5" x14ac:dyDescent="0.25">
      <c r="A108" t="s">
        <v>173</v>
      </c>
      <c r="B108" t="s">
        <v>66</v>
      </c>
      <c r="C108" t="s">
        <v>67</v>
      </c>
      <c r="D108" t="s">
        <v>68</v>
      </c>
      <c r="E108" s="1">
        <v>44723</v>
      </c>
    </row>
    <row r="109" spans="1:5" x14ac:dyDescent="0.25">
      <c r="A109" t="s">
        <v>174</v>
      </c>
      <c r="B109" t="s">
        <v>66</v>
      </c>
      <c r="C109" t="s">
        <v>67</v>
      </c>
      <c r="D109" t="s">
        <v>68</v>
      </c>
      <c r="E109" s="1">
        <v>47974</v>
      </c>
    </row>
    <row r="110" spans="1:5" x14ac:dyDescent="0.25">
      <c r="A110" t="s">
        <v>175</v>
      </c>
      <c r="B110" t="s">
        <v>66</v>
      </c>
      <c r="C110" t="s">
        <v>67</v>
      </c>
      <c r="D110" t="s">
        <v>68</v>
      </c>
      <c r="E110" s="1">
        <v>51034</v>
      </c>
    </row>
    <row r="111" spans="1:5" x14ac:dyDescent="0.25">
      <c r="A111" t="s">
        <v>176</v>
      </c>
      <c r="B111" t="s">
        <v>66</v>
      </c>
      <c r="C111" t="s">
        <v>67</v>
      </c>
      <c r="D111" t="s">
        <v>68</v>
      </c>
      <c r="E111" s="1">
        <v>51034</v>
      </c>
    </row>
    <row r="112" spans="1:5" x14ac:dyDescent="0.25">
      <c r="A112" t="s">
        <v>177</v>
      </c>
      <c r="B112" t="s">
        <v>66</v>
      </c>
      <c r="C112" t="s">
        <v>67</v>
      </c>
      <c r="D112" t="s">
        <v>68</v>
      </c>
      <c r="E112" s="1">
        <v>51034</v>
      </c>
    </row>
    <row r="113" spans="1:5" x14ac:dyDescent="0.25">
      <c r="A113" t="s">
        <v>178</v>
      </c>
      <c r="B113" t="s">
        <v>66</v>
      </c>
      <c r="C113" t="s">
        <v>67</v>
      </c>
      <c r="D113" t="s">
        <v>68</v>
      </c>
      <c r="E113" s="1">
        <v>60166</v>
      </c>
    </row>
    <row r="114" spans="1:5" x14ac:dyDescent="0.25">
      <c r="A114" t="s">
        <v>49</v>
      </c>
      <c r="B114" t="s">
        <v>66</v>
      </c>
      <c r="C114" t="s">
        <v>67</v>
      </c>
      <c r="D114" t="s">
        <v>68</v>
      </c>
      <c r="E114" s="1">
        <v>60406</v>
      </c>
    </row>
    <row r="115" spans="1:5" x14ac:dyDescent="0.25">
      <c r="A115" t="s">
        <v>13</v>
      </c>
      <c r="B115" t="s">
        <v>66</v>
      </c>
      <c r="C115" t="s">
        <v>67</v>
      </c>
      <c r="D115" t="s">
        <v>68</v>
      </c>
      <c r="E115" s="1">
        <v>60406</v>
      </c>
    </row>
  </sheetData>
  <autoFilter ref="A1:E115" xr:uid="{945DA894-4E4D-44D3-9A29-A860ED161AC7}">
    <sortState xmlns:xlrd2="http://schemas.microsoft.com/office/spreadsheetml/2017/richdata2" ref="A2:E115">
      <sortCondition ref="E1:E115"/>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B8F1C-155A-448D-82EA-1615FFCC75E6}">
  <dimension ref="A1:G235"/>
  <sheetViews>
    <sheetView topLeftCell="A179" zoomScale="60" workbookViewId="0">
      <selection activeCell="A202" sqref="A202"/>
    </sheetView>
  </sheetViews>
  <sheetFormatPr defaultColWidth="11.42578125" defaultRowHeight="15" customHeight="1" x14ac:dyDescent="0.25"/>
  <cols>
    <col min="2" max="2" width="46.28515625" customWidth="1"/>
    <col min="3" max="3" width="15.140625" bestFit="1" customWidth="1"/>
  </cols>
  <sheetData>
    <row r="1" spans="1:7" x14ac:dyDescent="0.25">
      <c r="A1" t="s">
        <v>60</v>
      </c>
      <c r="B1" t="s">
        <v>61</v>
      </c>
      <c r="C1" t="s">
        <v>62</v>
      </c>
      <c r="D1" t="s">
        <v>63</v>
      </c>
      <c r="E1" t="s">
        <v>179</v>
      </c>
    </row>
    <row r="2" spans="1:7" x14ac:dyDescent="0.25">
      <c r="A2" t="s">
        <v>180</v>
      </c>
      <c r="B2" t="s">
        <v>181</v>
      </c>
      <c r="C2" t="s">
        <v>182</v>
      </c>
      <c r="D2" t="s">
        <v>31</v>
      </c>
      <c r="E2">
        <v>0.04</v>
      </c>
    </row>
    <row r="3" spans="1:7" x14ac:dyDescent="0.25">
      <c r="A3" t="s">
        <v>78</v>
      </c>
      <c r="B3" t="s">
        <v>181</v>
      </c>
      <c r="C3" t="s">
        <v>182</v>
      </c>
      <c r="D3" t="s">
        <v>31</v>
      </c>
      <c r="E3">
        <v>0.05</v>
      </c>
    </row>
    <row r="4" spans="1:7" x14ac:dyDescent="0.25">
      <c r="A4" t="s">
        <v>77</v>
      </c>
      <c r="B4" t="s">
        <v>181</v>
      </c>
      <c r="C4" t="s">
        <v>182</v>
      </c>
      <c r="D4" t="s">
        <v>31</v>
      </c>
      <c r="E4">
        <v>7.0000000000000007E-2</v>
      </c>
    </row>
    <row r="5" spans="1:7" x14ac:dyDescent="0.25">
      <c r="A5" t="s">
        <v>183</v>
      </c>
      <c r="B5" t="s">
        <v>181</v>
      </c>
      <c r="C5" t="s">
        <v>182</v>
      </c>
      <c r="D5" t="s">
        <v>31</v>
      </c>
      <c r="E5">
        <v>0.09</v>
      </c>
      <c r="G5" t="s">
        <v>184</v>
      </c>
    </row>
    <row r="6" spans="1:7" x14ac:dyDescent="0.25">
      <c r="A6" t="s">
        <v>185</v>
      </c>
      <c r="B6" t="s">
        <v>181</v>
      </c>
      <c r="C6" t="s">
        <v>182</v>
      </c>
      <c r="D6" t="s">
        <v>31</v>
      </c>
      <c r="E6">
        <v>0.11</v>
      </c>
    </row>
    <row r="7" spans="1:7" x14ac:dyDescent="0.25">
      <c r="A7" t="s">
        <v>121</v>
      </c>
      <c r="B7" t="s">
        <v>181</v>
      </c>
      <c r="C7" t="s">
        <v>182</v>
      </c>
      <c r="D7" t="s">
        <v>31</v>
      </c>
      <c r="E7">
        <v>0.12</v>
      </c>
    </row>
    <row r="8" spans="1:7" x14ac:dyDescent="0.25">
      <c r="A8" t="s">
        <v>186</v>
      </c>
      <c r="B8" t="s">
        <v>181</v>
      </c>
      <c r="C8" t="s">
        <v>182</v>
      </c>
      <c r="D8" t="s">
        <v>31</v>
      </c>
      <c r="E8">
        <v>0.25</v>
      </c>
      <c r="G8" t="s">
        <v>187</v>
      </c>
    </row>
    <row r="9" spans="1:7" x14ac:dyDescent="0.25">
      <c r="A9" t="s">
        <v>188</v>
      </c>
      <c r="B9" t="s">
        <v>181</v>
      </c>
      <c r="C9" t="s">
        <v>182</v>
      </c>
      <c r="D9" t="s">
        <v>31</v>
      </c>
      <c r="E9">
        <v>0.26</v>
      </c>
    </row>
    <row r="10" spans="1:7" x14ac:dyDescent="0.25">
      <c r="A10" t="s">
        <v>189</v>
      </c>
      <c r="B10" t="s">
        <v>181</v>
      </c>
      <c r="C10" t="s">
        <v>182</v>
      </c>
      <c r="D10" t="s">
        <v>31</v>
      </c>
      <c r="E10">
        <v>0.27</v>
      </c>
    </row>
    <row r="11" spans="1:7" x14ac:dyDescent="0.25">
      <c r="A11" t="s">
        <v>90</v>
      </c>
      <c r="B11" t="s">
        <v>181</v>
      </c>
      <c r="C11" t="s">
        <v>182</v>
      </c>
      <c r="D11" t="s">
        <v>31</v>
      </c>
      <c r="E11">
        <v>0.28000000000000003</v>
      </c>
    </row>
    <row r="12" spans="1:7" x14ac:dyDescent="0.25">
      <c r="A12" t="s">
        <v>190</v>
      </c>
      <c r="B12" t="s">
        <v>181</v>
      </c>
      <c r="C12" t="s">
        <v>182</v>
      </c>
      <c r="D12" t="s">
        <v>31</v>
      </c>
      <c r="E12">
        <v>0.28999999999999998</v>
      </c>
    </row>
    <row r="13" spans="1:7" x14ac:dyDescent="0.25">
      <c r="A13" t="s">
        <v>191</v>
      </c>
      <c r="B13" t="s">
        <v>181</v>
      </c>
      <c r="C13" t="s">
        <v>182</v>
      </c>
      <c r="D13" t="s">
        <v>31</v>
      </c>
      <c r="E13">
        <v>0.3</v>
      </c>
    </row>
    <row r="14" spans="1:7" x14ac:dyDescent="0.25">
      <c r="A14" t="s">
        <v>129</v>
      </c>
      <c r="B14" t="s">
        <v>181</v>
      </c>
      <c r="C14" t="s">
        <v>182</v>
      </c>
      <c r="D14" t="s">
        <v>31</v>
      </c>
      <c r="E14">
        <v>0.37</v>
      </c>
    </row>
    <row r="15" spans="1:7" x14ac:dyDescent="0.25">
      <c r="A15" t="s">
        <v>192</v>
      </c>
      <c r="B15" t="s">
        <v>181</v>
      </c>
      <c r="C15" t="s">
        <v>182</v>
      </c>
      <c r="D15" t="s">
        <v>31</v>
      </c>
      <c r="E15">
        <v>0.43</v>
      </c>
    </row>
    <row r="16" spans="1:7" x14ac:dyDescent="0.25">
      <c r="A16" t="s">
        <v>99</v>
      </c>
      <c r="B16" t="s">
        <v>181</v>
      </c>
      <c r="C16" t="s">
        <v>182</v>
      </c>
      <c r="D16" t="s">
        <v>31</v>
      </c>
      <c r="E16">
        <v>0.46</v>
      </c>
    </row>
    <row r="17" spans="1:5" x14ac:dyDescent="0.25">
      <c r="A17" t="s">
        <v>193</v>
      </c>
      <c r="B17" t="s">
        <v>181</v>
      </c>
      <c r="C17" t="s">
        <v>182</v>
      </c>
      <c r="D17" t="s">
        <v>31</v>
      </c>
      <c r="E17">
        <v>0.53</v>
      </c>
    </row>
    <row r="18" spans="1:5" x14ac:dyDescent="0.25">
      <c r="A18" t="s">
        <v>194</v>
      </c>
      <c r="B18" t="s">
        <v>181</v>
      </c>
      <c r="C18" t="s">
        <v>182</v>
      </c>
      <c r="D18" t="s">
        <v>31</v>
      </c>
      <c r="E18">
        <v>0.53</v>
      </c>
    </row>
    <row r="19" spans="1:5" x14ac:dyDescent="0.25">
      <c r="A19" t="s">
        <v>82</v>
      </c>
      <c r="B19" t="s">
        <v>181</v>
      </c>
      <c r="C19" t="s">
        <v>182</v>
      </c>
      <c r="D19" t="s">
        <v>31</v>
      </c>
      <c r="E19">
        <v>0.56999999999999995</v>
      </c>
    </row>
    <row r="20" spans="1:5" x14ac:dyDescent="0.25">
      <c r="A20" t="s">
        <v>72</v>
      </c>
      <c r="B20" t="s">
        <v>181</v>
      </c>
      <c r="C20" t="s">
        <v>182</v>
      </c>
      <c r="D20" t="s">
        <v>31</v>
      </c>
      <c r="E20">
        <v>0.59</v>
      </c>
    </row>
    <row r="21" spans="1:5" x14ac:dyDescent="0.25">
      <c r="A21" t="s">
        <v>195</v>
      </c>
      <c r="B21" t="s">
        <v>181</v>
      </c>
      <c r="C21" t="s">
        <v>182</v>
      </c>
      <c r="D21" t="s">
        <v>31</v>
      </c>
      <c r="E21">
        <v>0.65</v>
      </c>
    </row>
    <row r="22" spans="1:5" x14ac:dyDescent="0.25">
      <c r="A22" t="s">
        <v>196</v>
      </c>
      <c r="B22" t="s">
        <v>181</v>
      </c>
      <c r="C22" t="s">
        <v>182</v>
      </c>
      <c r="D22" t="s">
        <v>31</v>
      </c>
      <c r="E22">
        <v>0.69</v>
      </c>
    </row>
    <row r="23" spans="1:5" x14ac:dyDescent="0.25">
      <c r="A23" t="s">
        <v>109</v>
      </c>
      <c r="B23" t="s">
        <v>181</v>
      </c>
      <c r="C23" t="s">
        <v>182</v>
      </c>
      <c r="D23" t="s">
        <v>31</v>
      </c>
      <c r="E23">
        <v>0.71</v>
      </c>
    </row>
    <row r="24" spans="1:5" x14ac:dyDescent="0.25">
      <c r="A24" t="s">
        <v>80</v>
      </c>
      <c r="B24" t="s">
        <v>181</v>
      </c>
      <c r="C24" t="s">
        <v>182</v>
      </c>
      <c r="D24" t="s">
        <v>31</v>
      </c>
      <c r="E24">
        <v>0.76</v>
      </c>
    </row>
    <row r="25" spans="1:5" x14ac:dyDescent="0.25">
      <c r="A25" t="s">
        <v>197</v>
      </c>
      <c r="B25" t="s">
        <v>181</v>
      </c>
      <c r="C25" t="s">
        <v>182</v>
      </c>
      <c r="D25" t="s">
        <v>31</v>
      </c>
      <c r="E25">
        <v>0.77</v>
      </c>
    </row>
    <row r="26" spans="1:5" x14ac:dyDescent="0.25">
      <c r="A26" t="s">
        <v>198</v>
      </c>
      <c r="B26" t="s">
        <v>181</v>
      </c>
      <c r="C26" t="s">
        <v>182</v>
      </c>
      <c r="D26" t="s">
        <v>31</v>
      </c>
      <c r="E26">
        <v>0.81</v>
      </c>
    </row>
    <row r="27" spans="1:5" x14ac:dyDescent="0.25">
      <c r="A27" t="s">
        <v>103</v>
      </c>
      <c r="B27" t="s">
        <v>181</v>
      </c>
      <c r="C27" t="s">
        <v>182</v>
      </c>
      <c r="D27" t="s">
        <v>31</v>
      </c>
      <c r="E27">
        <v>0.82</v>
      </c>
    </row>
    <row r="28" spans="1:5" x14ac:dyDescent="0.25">
      <c r="A28" t="s">
        <v>199</v>
      </c>
      <c r="B28" t="s">
        <v>181</v>
      </c>
      <c r="C28" t="s">
        <v>182</v>
      </c>
      <c r="D28" t="s">
        <v>31</v>
      </c>
      <c r="E28">
        <v>0.83</v>
      </c>
    </row>
    <row r="29" spans="1:5" x14ac:dyDescent="0.25">
      <c r="A29" t="s">
        <v>200</v>
      </c>
      <c r="B29" t="s">
        <v>181</v>
      </c>
      <c r="C29" t="s">
        <v>182</v>
      </c>
      <c r="D29" t="s">
        <v>31</v>
      </c>
      <c r="E29">
        <v>0.87</v>
      </c>
    </row>
    <row r="30" spans="1:5" x14ac:dyDescent="0.25">
      <c r="A30" t="s">
        <v>201</v>
      </c>
      <c r="B30" t="s">
        <v>181</v>
      </c>
      <c r="C30" t="s">
        <v>182</v>
      </c>
      <c r="D30" t="s">
        <v>31</v>
      </c>
      <c r="E30">
        <v>0.9</v>
      </c>
    </row>
    <row r="31" spans="1:5" x14ac:dyDescent="0.25">
      <c r="A31" t="s">
        <v>202</v>
      </c>
      <c r="B31" t="s">
        <v>181</v>
      </c>
      <c r="C31" t="s">
        <v>182</v>
      </c>
      <c r="D31" t="s">
        <v>31</v>
      </c>
      <c r="E31">
        <v>0.99</v>
      </c>
    </row>
    <row r="32" spans="1:5" x14ac:dyDescent="0.25">
      <c r="A32" t="s">
        <v>203</v>
      </c>
      <c r="B32" t="s">
        <v>181</v>
      </c>
      <c r="C32" t="s">
        <v>182</v>
      </c>
      <c r="D32" t="s">
        <v>31</v>
      </c>
      <c r="E32">
        <v>1</v>
      </c>
    </row>
    <row r="33" spans="1:5" x14ac:dyDescent="0.25">
      <c r="A33" t="s">
        <v>73</v>
      </c>
      <c r="B33" t="s">
        <v>181</v>
      </c>
      <c r="C33" t="s">
        <v>182</v>
      </c>
      <c r="D33" t="s">
        <v>31</v>
      </c>
      <c r="E33">
        <v>1.1200000000000001</v>
      </c>
    </row>
    <row r="34" spans="1:5" x14ac:dyDescent="0.25">
      <c r="A34" t="s">
        <v>204</v>
      </c>
      <c r="B34" t="s">
        <v>181</v>
      </c>
      <c r="C34" t="s">
        <v>182</v>
      </c>
      <c r="D34" t="s">
        <v>31</v>
      </c>
      <c r="E34">
        <v>1.17</v>
      </c>
    </row>
    <row r="35" spans="1:5" x14ac:dyDescent="0.25">
      <c r="A35" t="s">
        <v>92</v>
      </c>
      <c r="B35" t="s">
        <v>181</v>
      </c>
      <c r="C35" t="s">
        <v>182</v>
      </c>
      <c r="D35" t="s">
        <v>31</v>
      </c>
      <c r="E35">
        <v>1.42</v>
      </c>
    </row>
    <row r="36" spans="1:5" x14ac:dyDescent="0.25">
      <c r="A36" t="s">
        <v>205</v>
      </c>
      <c r="B36" t="s">
        <v>181</v>
      </c>
      <c r="C36" t="s">
        <v>182</v>
      </c>
      <c r="D36" t="s">
        <v>31</v>
      </c>
      <c r="E36">
        <v>1.44</v>
      </c>
    </row>
    <row r="37" spans="1:5" x14ac:dyDescent="0.25">
      <c r="A37" t="s">
        <v>206</v>
      </c>
      <c r="B37" t="s">
        <v>181</v>
      </c>
      <c r="C37" t="s">
        <v>182</v>
      </c>
      <c r="D37" t="s">
        <v>31</v>
      </c>
      <c r="E37">
        <v>1.49</v>
      </c>
    </row>
    <row r="38" spans="1:5" x14ac:dyDescent="0.25">
      <c r="A38" t="s">
        <v>84</v>
      </c>
      <c r="B38" t="s">
        <v>181</v>
      </c>
      <c r="C38" t="s">
        <v>182</v>
      </c>
      <c r="D38" t="s">
        <v>31</v>
      </c>
      <c r="E38">
        <v>1.5</v>
      </c>
    </row>
    <row r="39" spans="1:5" x14ac:dyDescent="0.25">
      <c r="A39" t="s">
        <v>119</v>
      </c>
      <c r="B39" t="s">
        <v>181</v>
      </c>
      <c r="C39" t="s">
        <v>182</v>
      </c>
      <c r="D39" t="s">
        <v>31</v>
      </c>
      <c r="E39">
        <v>1.5</v>
      </c>
    </row>
    <row r="40" spans="1:5" x14ac:dyDescent="0.25">
      <c r="A40" t="s">
        <v>105</v>
      </c>
      <c r="B40" t="s">
        <v>181</v>
      </c>
      <c r="C40" t="s">
        <v>182</v>
      </c>
      <c r="D40" t="s">
        <v>31</v>
      </c>
      <c r="E40">
        <v>1.5</v>
      </c>
    </row>
    <row r="41" spans="1:5" x14ac:dyDescent="0.25">
      <c r="A41" t="s">
        <v>96</v>
      </c>
      <c r="B41" t="s">
        <v>181</v>
      </c>
      <c r="C41" t="s">
        <v>182</v>
      </c>
      <c r="D41" t="s">
        <v>31</v>
      </c>
      <c r="E41">
        <v>1.53</v>
      </c>
    </row>
    <row r="42" spans="1:5" x14ac:dyDescent="0.25">
      <c r="A42" t="s">
        <v>107</v>
      </c>
      <c r="B42" t="s">
        <v>181</v>
      </c>
      <c r="C42" t="s">
        <v>182</v>
      </c>
      <c r="D42" t="s">
        <v>31</v>
      </c>
      <c r="E42">
        <v>1.56</v>
      </c>
    </row>
    <row r="43" spans="1:5" x14ac:dyDescent="0.25">
      <c r="A43" t="s">
        <v>207</v>
      </c>
      <c r="B43" t="s">
        <v>181</v>
      </c>
      <c r="C43" t="s">
        <v>182</v>
      </c>
      <c r="D43" t="s">
        <v>31</v>
      </c>
      <c r="E43">
        <v>1.72</v>
      </c>
    </row>
    <row r="44" spans="1:5" x14ac:dyDescent="0.25">
      <c r="A44" t="s">
        <v>85</v>
      </c>
      <c r="B44" t="s">
        <v>181</v>
      </c>
      <c r="C44" t="s">
        <v>182</v>
      </c>
      <c r="D44" t="s">
        <v>31</v>
      </c>
      <c r="E44">
        <v>1.98</v>
      </c>
    </row>
    <row r="45" spans="1:5" x14ac:dyDescent="0.25">
      <c r="A45" t="s">
        <v>87</v>
      </c>
      <c r="B45" t="s">
        <v>181</v>
      </c>
      <c r="C45" t="s">
        <v>182</v>
      </c>
      <c r="D45" t="s">
        <v>31</v>
      </c>
      <c r="E45">
        <v>2.16</v>
      </c>
    </row>
    <row r="46" spans="1:5" x14ac:dyDescent="0.25">
      <c r="A46" t="s">
        <v>208</v>
      </c>
      <c r="B46" t="s">
        <v>181</v>
      </c>
      <c r="C46" t="s">
        <v>182</v>
      </c>
      <c r="D46" t="s">
        <v>31</v>
      </c>
      <c r="E46">
        <v>2.27</v>
      </c>
    </row>
    <row r="47" spans="1:5" x14ac:dyDescent="0.25">
      <c r="A47" t="s">
        <v>79</v>
      </c>
      <c r="B47" t="s">
        <v>181</v>
      </c>
      <c r="C47" t="s">
        <v>182</v>
      </c>
      <c r="D47" t="s">
        <v>31</v>
      </c>
      <c r="E47">
        <v>2.35</v>
      </c>
    </row>
    <row r="48" spans="1:5" x14ac:dyDescent="0.25">
      <c r="A48" t="s">
        <v>91</v>
      </c>
      <c r="B48" t="s">
        <v>181</v>
      </c>
      <c r="C48" t="s">
        <v>182</v>
      </c>
      <c r="D48" t="s">
        <v>31</v>
      </c>
      <c r="E48">
        <v>2.35</v>
      </c>
    </row>
    <row r="49" spans="1:5" x14ac:dyDescent="0.25">
      <c r="A49" t="s">
        <v>102</v>
      </c>
      <c r="B49" t="s">
        <v>181</v>
      </c>
      <c r="C49" t="s">
        <v>182</v>
      </c>
      <c r="D49" t="s">
        <v>31</v>
      </c>
      <c r="E49">
        <v>2.41</v>
      </c>
    </row>
    <row r="50" spans="1:5" x14ac:dyDescent="0.25">
      <c r="A50" t="s">
        <v>209</v>
      </c>
      <c r="B50" t="s">
        <v>181</v>
      </c>
      <c r="C50" t="s">
        <v>182</v>
      </c>
      <c r="D50" t="s">
        <v>31</v>
      </c>
      <c r="E50">
        <v>2.65</v>
      </c>
    </row>
    <row r="51" spans="1:5" x14ac:dyDescent="0.25">
      <c r="A51" t="s">
        <v>210</v>
      </c>
      <c r="B51" t="s">
        <v>181</v>
      </c>
      <c r="C51" t="s">
        <v>182</v>
      </c>
      <c r="D51" t="s">
        <v>31</v>
      </c>
      <c r="E51">
        <v>2.7</v>
      </c>
    </row>
    <row r="52" spans="1:5" x14ac:dyDescent="0.25">
      <c r="A52" t="s">
        <v>211</v>
      </c>
      <c r="B52" t="s">
        <v>181</v>
      </c>
      <c r="C52" t="s">
        <v>182</v>
      </c>
      <c r="D52" t="s">
        <v>31</v>
      </c>
      <c r="E52">
        <v>2.82</v>
      </c>
    </row>
    <row r="53" spans="1:5" x14ac:dyDescent="0.25">
      <c r="A53" t="s">
        <v>212</v>
      </c>
      <c r="B53" t="s">
        <v>181</v>
      </c>
      <c r="C53" t="s">
        <v>182</v>
      </c>
      <c r="D53" t="s">
        <v>31</v>
      </c>
      <c r="E53">
        <v>2.89</v>
      </c>
    </row>
    <row r="54" spans="1:5" x14ac:dyDescent="0.25">
      <c r="A54" t="s">
        <v>149</v>
      </c>
      <c r="B54" t="s">
        <v>181</v>
      </c>
      <c r="C54" t="s">
        <v>182</v>
      </c>
      <c r="D54" t="s">
        <v>31</v>
      </c>
      <c r="E54">
        <v>2.9</v>
      </c>
    </row>
    <row r="55" spans="1:5" x14ac:dyDescent="0.25">
      <c r="A55" t="s">
        <v>134</v>
      </c>
      <c r="B55" t="s">
        <v>181</v>
      </c>
      <c r="C55" t="s">
        <v>182</v>
      </c>
      <c r="D55" t="s">
        <v>31</v>
      </c>
      <c r="E55">
        <v>3.01</v>
      </c>
    </row>
    <row r="56" spans="1:5" x14ac:dyDescent="0.25">
      <c r="A56" t="s">
        <v>213</v>
      </c>
      <c r="B56" t="s">
        <v>181</v>
      </c>
      <c r="C56" t="s">
        <v>182</v>
      </c>
      <c r="D56" t="s">
        <v>31</v>
      </c>
      <c r="E56">
        <v>3.03</v>
      </c>
    </row>
    <row r="57" spans="1:5" x14ac:dyDescent="0.25">
      <c r="A57" t="s">
        <v>115</v>
      </c>
      <c r="B57" t="s">
        <v>181</v>
      </c>
      <c r="C57" t="s">
        <v>182</v>
      </c>
      <c r="D57" t="s">
        <v>31</v>
      </c>
      <c r="E57">
        <v>3.07</v>
      </c>
    </row>
    <row r="58" spans="1:5" x14ac:dyDescent="0.25">
      <c r="A58" t="s">
        <v>214</v>
      </c>
      <c r="B58" t="s">
        <v>181</v>
      </c>
      <c r="C58" t="s">
        <v>182</v>
      </c>
      <c r="D58" t="s">
        <v>31</v>
      </c>
      <c r="E58">
        <v>3.16</v>
      </c>
    </row>
    <row r="59" spans="1:5" x14ac:dyDescent="0.25">
      <c r="A59" t="s">
        <v>215</v>
      </c>
      <c r="B59" t="s">
        <v>181</v>
      </c>
      <c r="C59" t="s">
        <v>182</v>
      </c>
      <c r="D59" t="s">
        <v>31</v>
      </c>
      <c r="E59">
        <v>3.17</v>
      </c>
    </row>
    <row r="60" spans="1:5" x14ac:dyDescent="0.25">
      <c r="A60" t="s">
        <v>216</v>
      </c>
      <c r="B60" t="s">
        <v>181</v>
      </c>
      <c r="C60" t="s">
        <v>182</v>
      </c>
      <c r="D60" t="s">
        <v>31</v>
      </c>
      <c r="E60">
        <v>3.43</v>
      </c>
    </row>
    <row r="61" spans="1:5" x14ac:dyDescent="0.25">
      <c r="A61" t="s">
        <v>217</v>
      </c>
      <c r="B61" t="s">
        <v>181</v>
      </c>
      <c r="C61" t="s">
        <v>182</v>
      </c>
      <c r="D61" t="s">
        <v>31</v>
      </c>
      <c r="E61">
        <v>3.48</v>
      </c>
    </row>
    <row r="62" spans="1:5" x14ac:dyDescent="0.25">
      <c r="A62" t="s">
        <v>218</v>
      </c>
      <c r="B62" t="s">
        <v>181</v>
      </c>
      <c r="C62" t="s">
        <v>182</v>
      </c>
      <c r="D62" t="s">
        <v>31</v>
      </c>
      <c r="E62">
        <v>3.51</v>
      </c>
    </row>
    <row r="63" spans="1:5" x14ac:dyDescent="0.25">
      <c r="A63" t="s">
        <v>219</v>
      </c>
      <c r="B63" t="s">
        <v>181</v>
      </c>
      <c r="C63" t="s">
        <v>182</v>
      </c>
      <c r="D63" t="s">
        <v>31</v>
      </c>
      <c r="E63">
        <v>3.72</v>
      </c>
    </row>
    <row r="64" spans="1:5" x14ac:dyDescent="0.25">
      <c r="A64" t="s">
        <v>220</v>
      </c>
      <c r="B64" t="s">
        <v>181</v>
      </c>
      <c r="C64" t="s">
        <v>182</v>
      </c>
      <c r="D64" t="s">
        <v>31</v>
      </c>
      <c r="E64">
        <v>3.88</v>
      </c>
    </row>
    <row r="65" spans="1:5" x14ac:dyDescent="0.25">
      <c r="A65" t="s">
        <v>97</v>
      </c>
      <c r="B65" t="s">
        <v>181</v>
      </c>
      <c r="C65" t="s">
        <v>182</v>
      </c>
      <c r="D65" t="s">
        <v>31</v>
      </c>
      <c r="E65">
        <v>4.0599999999999996</v>
      </c>
    </row>
    <row r="66" spans="1:5" x14ac:dyDescent="0.25">
      <c r="A66" t="s">
        <v>98</v>
      </c>
      <c r="B66" t="s">
        <v>181</v>
      </c>
      <c r="C66" t="s">
        <v>182</v>
      </c>
      <c r="D66" t="s">
        <v>31</v>
      </c>
      <c r="E66">
        <v>4.2</v>
      </c>
    </row>
    <row r="67" spans="1:5" x14ac:dyDescent="0.25">
      <c r="A67" t="s">
        <v>221</v>
      </c>
      <c r="B67" t="s">
        <v>181</v>
      </c>
      <c r="C67" t="s">
        <v>182</v>
      </c>
      <c r="D67" t="s">
        <v>31</v>
      </c>
      <c r="E67">
        <v>4.38</v>
      </c>
    </row>
    <row r="68" spans="1:5" x14ac:dyDescent="0.25">
      <c r="A68" t="s">
        <v>222</v>
      </c>
      <c r="B68" t="s">
        <v>181</v>
      </c>
      <c r="C68" t="s">
        <v>182</v>
      </c>
      <c r="D68" t="s">
        <v>31</v>
      </c>
      <c r="E68">
        <v>4.43</v>
      </c>
    </row>
    <row r="69" spans="1:5" x14ac:dyDescent="0.25">
      <c r="A69" t="s">
        <v>95</v>
      </c>
      <c r="B69" t="s">
        <v>181</v>
      </c>
      <c r="C69" t="s">
        <v>182</v>
      </c>
      <c r="D69" t="s">
        <v>31</v>
      </c>
      <c r="E69">
        <v>4.4800000000000004</v>
      </c>
    </row>
    <row r="70" spans="1:5" x14ac:dyDescent="0.25">
      <c r="A70" t="s">
        <v>111</v>
      </c>
      <c r="B70" t="s">
        <v>181</v>
      </c>
      <c r="C70" t="s">
        <v>182</v>
      </c>
      <c r="D70" t="s">
        <v>31</v>
      </c>
      <c r="E70">
        <v>4.55</v>
      </c>
    </row>
    <row r="71" spans="1:5" x14ac:dyDescent="0.25">
      <c r="A71" t="s">
        <v>122</v>
      </c>
      <c r="B71" t="s">
        <v>181</v>
      </c>
      <c r="C71" t="s">
        <v>182</v>
      </c>
      <c r="D71" t="s">
        <v>31</v>
      </c>
      <c r="E71">
        <v>4.55</v>
      </c>
    </row>
    <row r="72" spans="1:5" x14ac:dyDescent="0.25">
      <c r="A72" t="s">
        <v>139</v>
      </c>
      <c r="B72" t="s">
        <v>181</v>
      </c>
      <c r="C72" t="s">
        <v>182</v>
      </c>
      <c r="D72" t="s">
        <v>31</v>
      </c>
      <c r="E72">
        <v>4.6100000000000003</v>
      </c>
    </row>
    <row r="73" spans="1:5" x14ac:dyDescent="0.25">
      <c r="A73" t="s">
        <v>223</v>
      </c>
      <c r="B73" t="s">
        <v>181</v>
      </c>
      <c r="C73" t="s">
        <v>182</v>
      </c>
      <c r="D73" t="s">
        <v>31</v>
      </c>
      <c r="E73">
        <v>4.6399999999999997</v>
      </c>
    </row>
    <row r="74" spans="1:5" x14ac:dyDescent="0.25">
      <c r="A74" t="s">
        <v>224</v>
      </c>
      <c r="B74" t="s">
        <v>181</v>
      </c>
      <c r="C74" t="s">
        <v>182</v>
      </c>
      <c r="D74" t="s">
        <v>31</v>
      </c>
      <c r="E74">
        <v>5.05</v>
      </c>
    </row>
    <row r="75" spans="1:5" x14ac:dyDescent="0.25">
      <c r="A75" t="s">
        <v>137</v>
      </c>
      <c r="B75" t="s">
        <v>181</v>
      </c>
      <c r="C75" t="s">
        <v>182</v>
      </c>
      <c r="D75" t="s">
        <v>31</v>
      </c>
      <c r="E75">
        <v>5.18</v>
      </c>
    </row>
    <row r="76" spans="1:5" x14ac:dyDescent="0.25">
      <c r="A76" t="s">
        <v>225</v>
      </c>
      <c r="B76" t="s">
        <v>181</v>
      </c>
      <c r="C76" t="s">
        <v>182</v>
      </c>
      <c r="D76" t="s">
        <v>31</v>
      </c>
      <c r="E76">
        <v>5.24</v>
      </c>
    </row>
    <row r="77" spans="1:5" x14ac:dyDescent="0.25">
      <c r="A77" t="s">
        <v>226</v>
      </c>
      <c r="B77" t="s">
        <v>181</v>
      </c>
      <c r="C77" t="s">
        <v>182</v>
      </c>
      <c r="D77" t="s">
        <v>31</v>
      </c>
      <c r="E77">
        <v>5.33</v>
      </c>
    </row>
    <row r="78" spans="1:5" x14ac:dyDescent="0.25">
      <c r="A78" t="s">
        <v>151</v>
      </c>
      <c r="B78" t="s">
        <v>181</v>
      </c>
      <c r="C78" t="s">
        <v>182</v>
      </c>
      <c r="D78" t="s">
        <v>31</v>
      </c>
      <c r="E78">
        <v>5.45</v>
      </c>
    </row>
    <row r="79" spans="1:5" x14ac:dyDescent="0.25">
      <c r="A79" t="s">
        <v>86</v>
      </c>
      <c r="B79" t="s">
        <v>181</v>
      </c>
      <c r="C79" t="s">
        <v>182</v>
      </c>
      <c r="D79" t="s">
        <v>31</v>
      </c>
      <c r="E79">
        <v>5.53</v>
      </c>
    </row>
    <row r="80" spans="1:5" x14ac:dyDescent="0.25">
      <c r="A80" t="s">
        <v>131</v>
      </c>
      <c r="B80" t="s">
        <v>181</v>
      </c>
      <c r="C80" t="s">
        <v>182</v>
      </c>
      <c r="D80" t="s">
        <v>31</v>
      </c>
      <c r="E80">
        <v>5.56</v>
      </c>
    </row>
    <row r="81" spans="1:5" x14ac:dyDescent="0.25">
      <c r="A81" t="s">
        <v>227</v>
      </c>
      <c r="B81" t="s">
        <v>181</v>
      </c>
      <c r="C81" t="s">
        <v>182</v>
      </c>
      <c r="D81" t="s">
        <v>31</v>
      </c>
      <c r="E81">
        <v>5.7</v>
      </c>
    </row>
    <row r="82" spans="1:5" x14ac:dyDescent="0.25">
      <c r="A82" t="s">
        <v>100</v>
      </c>
      <c r="B82" t="s">
        <v>181</v>
      </c>
      <c r="C82" t="s">
        <v>182</v>
      </c>
      <c r="D82" t="s">
        <v>31</v>
      </c>
      <c r="E82">
        <v>5.8</v>
      </c>
    </row>
    <row r="83" spans="1:5" x14ac:dyDescent="0.25">
      <c r="A83" t="s">
        <v>117</v>
      </c>
      <c r="B83" t="s">
        <v>181</v>
      </c>
      <c r="C83" t="s">
        <v>182</v>
      </c>
      <c r="D83" t="s">
        <v>31</v>
      </c>
      <c r="E83">
        <v>5.87</v>
      </c>
    </row>
    <row r="84" spans="1:5" x14ac:dyDescent="0.25">
      <c r="A84" t="s">
        <v>228</v>
      </c>
      <c r="B84" t="s">
        <v>181</v>
      </c>
      <c r="C84" t="s">
        <v>182</v>
      </c>
      <c r="D84" t="s">
        <v>31</v>
      </c>
      <c r="E84">
        <v>6.15</v>
      </c>
    </row>
    <row r="85" spans="1:5" x14ac:dyDescent="0.25">
      <c r="A85" t="s">
        <v>229</v>
      </c>
      <c r="B85" t="s">
        <v>181</v>
      </c>
      <c r="C85" t="s">
        <v>182</v>
      </c>
      <c r="D85" t="s">
        <v>31</v>
      </c>
      <c r="E85">
        <v>6.18</v>
      </c>
    </row>
    <row r="86" spans="1:5" x14ac:dyDescent="0.25">
      <c r="A86" t="s">
        <v>230</v>
      </c>
      <c r="B86" t="s">
        <v>181</v>
      </c>
      <c r="C86" t="s">
        <v>182</v>
      </c>
      <c r="D86" t="s">
        <v>31</v>
      </c>
      <c r="E86">
        <v>6.41</v>
      </c>
    </row>
    <row r="87" spans="1:5" x14ac:dyDescent="0.25">
      <c r="A87" t="s">
        <v>231</v>
      </c>
      <c r="B87" t="s">
        <v>181</v>
      </c>
      <c r="C87" t="s">
        <v>182</v>
      </c>
      <c r="D87" t="s">
        <v>31</v>
      </c>
      <c r="E87">
        <v>6.53</v>
      </c>
    </row>
    <row r="88" spans="1:5" x14ac:dyDescent="0.25">
      <c r="A88" t="s">
        <v>232</v>
      </c>
      <c r="B88" t="s">
        <v>181</v>
      </c>
      <c r="C88" t="s">
        <v>182</v>
      </c>
      <c r="D88" t="s">
        <v>31</v>
      </c>
      <c r="E88">
        <v>6.76</v>
      </c>
    </row>
    <row r="89" spans="1:5" x14ac:dyDescent="0.25">
      <c r="A89" t="s">
        <v>233</v>
      </c>
      <c r="B89" t="s">
        <v>181</v>
      </c>
      <c r="C89" t="s">
        <v>182</v>
      </c>
      <c r="D89" t="s">
        <v>31</v>
      </c>
      <c r="E89">
        <v>7.19</v>
      </c>
    </row>
    <row r="90" spans="1:5" x14ac:dyDescent="0.25">
      <c r="A90" t="s">
        <v>81</v>
      </c>
      <c r="B90" t="s">
        <v>181</v>
      </c>
      <c r="C90" t="s">
        <v>182</v>
      </c>
      <c r="D90" t="s">
        <v>31</v>
      </c>
      <c r="E90">
        <v>7.43</v>
      </c>
    </row>
    <row r="91" spans="1:5" x14ac:dyDescent="0.25">
      <c r="A91" t="s">
        <v>157</v>
      </c>
      <c r="B91" t="s">
        <v>181</v>
      </c>
      <c r="C91" t="s">
        <v>182</v>
      </c>
      <c r="D91" t="s">
        <v>31</v>
      </c>
      <c r="E91">
        <v>7.53</v>
      </c>
    </row>
    <row r="92" spans="1:5" x14ac:dyDescent="0.25">
      <c r="A92" t="s">
        <v>65</v>
      </c>
      <c r="B92" t="s">
        <v>181</v>
      </c>
      <c r="C92" t="s">
        <v>182</v>
      </c>
      <c r="D92" t="s">
        <v>31</v>
      </c>
      <c r="E92">
        <v>7.6</v>
      </c>
    </row>
    <row r="93" spans="1:5" x14ac:dyDescent="0.25">
      <c r="A93" t="s">
        <v>175</v>
      </c>
      <c r="B93" t="s">
        <v>181</v>
      </c>
      <c r="C93" t="s">
        <v>182</v>
      </c>
      <c r="D93" t="s">
        <v>31</v>
      </c>
      <c r="E93">
        <v>8.0399999999999991</v>
      </c>
    </row>
    <row r="94" spans="1:5" x14ac:dyDescent="0.25">
      <c r="A94" t="s">
        <v>124</v>
      </c>
      <c r="B94" t="s">
        <v>181</v>
      </c>
      <c r="C94" t="s">
        <v>182</v>
      </c>
      <c r="D94" t="s">
        <v>31</v>
      </c>
      <c r="E94">
        <v>8.75</v>
      </c>
    </row>
    <row r="95" spans="1:5" x14ac:dyDescent="0.25">
      <c r="A95" t="s">
        <v>234</v>
      </c>
      <c r="B95" t="s">
        <v>181</v>
      </c>
      <c r="C95" t="s">
        <v>182</v>
      </c>
      <c r="D95" t="s">
        <v>31</v>
      </c>
      <c r="E95">
        <v>9.09</v>
      </c>
    </row>
    <row r="96" spans="1:5" x14ac:dyDescent="0.25">
      <c r="A96" t="s">
        <v>142</v>
      </c>
      <c r="B96" t="s">
        <v>181</v>
      </c>
      <c r="C96" t="s">
        <v>182</v>
      </c>
      <c r="D96" t="s">
        <v>31</v>
      </c>
      <c r="E96">
        <v>9.4499999999999993</v>
      </c>
    </row>
    <row r="97" spans="1:5" x14ac:dyDescent="0.25">
      <c r="A97" t="s">
        <v>176</v>
      </c>
      <c r="B97" t="s">
        <v>181</v>
      </c>
      <c r="C97" t="s">
        <v>182</v>
      </c>
      <c r="D97" t="s">
        <v>31</v>
      </c>
      <c r="E97">
        <v>9.69</v>
      </c>
    </row>
    <row r="98" spans="1:5" x14ac:dyDescent="0.25">
      <c r="A98" t="s">
        <v>235</v>
      </c>
      <c r="B98" t="s">
        <v>181</v>
      </c>
      <c r="C98" t="s">
        <v>182</v>
      </c>
      <c r="D98" t="s">
        <v>31</v>
      </c>
      <c r="E98">
        <v>9.7799999999999994</v>
      </c>
    </row>
    <row r="99" spans="1:5" x14ac:dyDescent="0.25">
      <c r="A99" t="s">
        <v>125</v>
      </c>
      <c r="B99" t="s">
        <v>181</v>
      </c>
      <c r="C99" t="s">
        <v>182</v>
      </c>
      <c r="D99" t="s">
        <v>31</v>
      </c>
      <c r="E99">
        <v>9.8699999999999992</v>
      </c>
    </row>
    <row r="100" spans="1:5" x14ac:dyDescent="0.25">
      <c r="A100" t="s">
        <v>236</v>
      </c>
      <c r="B100" t="s">
        <v>181</v>
      </c>
      <c r="C100" t="s">
        <v>182</v>
      </c>
      <c r="D100" t="s">
        <v>31</v>
      </c>
      <c r="E100">
        <v>10</v>
      </c>
    </row>
    <row r="101" spans="1:5" x14ac:dyDescent="0.25">
      <c r="A101" t="s">
        <v>237</v>
      </c>
      <c r="B101" t="s">
        <v>181</v>
      </c>
      <c r="C101" t="s">
        <v>182</v>
      </c>
      <c r="D101" t="s">
        <v>31</v>
      </c>
      <c r="E101">
        <v>10</v>
      </c>
    </row>
    <row r="102" spans="1:5" x14ac:dyDescent="0.25">
      <c r="A102" t="s">
        <v>89</v>
      </c>
      <c r="B102" t="s">
        <v>181</v>
      </c>
      <c r="C102" t="s">
        <v>182</v>
      </c>
      <c r="D102" t="s">
        <v>31</v>
      </c>
      <c r="E102">
        <v>10.01</v>
      </c>
    </row>
    <row r="103" spans="1:5" x14ac:dyDescent="0.25">
      <c r="A103" t="s">
        <v>177</v>
      </c>
      <c r="B103" t="s">
        <v>181</v>
      </c>
      <c r="C103" t="s">
        <v>182</v>
      </c>
      <c r="D103" t="s">
        <v>31</v>
      </c>
      <c r="E103">
        <v>10.19</v>
      </c>
    </row>
    <row r="104" spans="1:5" x14ac:dyDescent="0.25">
      <c r="A104" t="s">
        <v>123</v>
      </c>
      <c r="B104" t="s">
        <v>181</v>
      </c>
      <c r="C104" t="s">
        <v>182</v>
      </c>
      <c r="D104" t="s">
        <v>31</v>
      </c>
      <c r="E104">
        <v>10.55</v>
      </c>
    </row>
    <row r="105" spans="1:5" x14ac:dyDescent="0.25">
      <c r="A105" t="s">
        <v>238</v>
      </c>
      <c r="B105" t="s">
        <v>181</v>
      </c>
      <c r="C105" t="s">
        <v>182</v>
      </c>
      <c r="D105" t="s">
        <v>31</v>
      </c>
      <c r="E105">
        <v>10.57</v>
      </c>
    </row>
    <row r="106" spans="1:5" x14ac:dyDescent="0.25">
      <c r="A106" t="s">
        <v>101</v>
      </c>
      <c r="B106" t="s">
        <v>181</v>
      </c>
      <c r="C106" t="s">
        <v>182</v>
      </c>
      <c r="D106" t="s">
        <v>31</v>
      </c>
      <c r="E106">
        <v>10.6</v>
      </c>
    </row>
    <row r="107" spans="1:5" x14ac:dyDescent="0.25">
      <c r="A107" t="s">
        <v>239</v>
      </c>
      <c r="B107" t="s">
        <v>181</v>
      </c>
      <c r="C107" t="s">
        <v>182</v>
      </c>
      <c r="D107" t="s">
        <v>31</v>
      </c>
      <c r="E107">
        <v>11.05</v>
      </c>
    </row>
    <row r="108" spans="1:5" x14ac:dyDescent="0.25">
      <c r="A108" t="s">
        <v>164</v>
      </c>
      <c r="B108" t="s">
        <v>181</v>
      </c>
      <c r="C108" t="s">
        <v>182</v>
      </c>
      <c r="D108" t="s">
        <v>31</v>
      </c>
      <c r="E108">
        <v>11.06</v>
      </c>
    </row>
    <row r="109" spans="1:5" x14ac:dyDescent="0.25">
      <c r="A109" t="s">
        <v>240</v>
      </c>
      <c r="B109" t="s">
        <v>181</v>
      </c>
      <c r="C109" t="s">
        <v>182</v>
      </c>
      <c r="D109" t="s">
        <v>31</v>
      </c>
      <c r="E109">
        <v>12.25</v>
      </c>
    </row>
    <row r="110" spans="1:5" x14ac:dyDescent="0.25">
      <c r="A110" t="s">
        <v>141</v>
      </c>
      <c r="B110" t="s">
        <v>181</v>
      </c>
      <c r="C110" t="s">
        <v>182</v>
      </c>
      <c r="D110" t="s">
        <v>31</v>
      </c>
      <c r="E110">
        <v>12.29</v>
      </c>
    </row>
    <row r="111" spans="1:5" x14ac:dyDescent="0.25">
      <c r="A111" t="s">
        <v>155</v>
      </c>
      <c r="B111" t="s">
        <v>181</v>
      </c>
      <c r="C111" t="s">
        <v>182</v>
      </c>
      <c r="D111" t="s">
        <v>31</v>
      </c>
      <c r="E111">
        <v>12.35</v>
      </c>
    </row>
    <row r="112" spans="1:5" x14ac:dyDescent="0.25">
      <c r="A112" t="s">
        <v>241</v>
      </c>
      <c r="B112" t="s">
        <v>181</v>
      </c>
      <c r="C112" t="s">
        <v>182</v>
      </c>
      <c r="D112" t="s">
        <v>31</v>
      </c>
      <c r="E112">
        <v>12.36</v>
      </c>
    </row>
    <row r="113" spans="1:5" x14ac:dyDescent="0.25">
      <c r="A113" t="s">
        <v>167</v>
      </c>
      <c r="B113" t="s">
        <v>181</v>
      </c>
      <c r="C113" t="s">
        <v>182</v>
      </c>
      <c r="D113" t="s">
        <v>31</v>
      </c>
      <c r="E113">
        <v>12.42</v>
      </c>
    </row>
    <row r="114" spans="1:5" x14ac:dyDescent="0.25">
      <c r="A114" t="s">
        <v>69</v>
      </c>
      <c r="B114" t="s">
        <v>181</v>
      </c>
      <c r="C114" t="s">
        <v>182</v>
      </c>
      <c r="D114" t="s">
        <v>31</v>
      </c>
      <c r="E114">
        <v>12.54</v>
      </c>
    </row>
    <row r="115" spans="1:5" x14ac:dyDescent="0.25">
      <c r="A115" t="s">
        <v>242</v>
      </c>
      <c r="B115" t="s">
        <v>181</v>
      </c>
      <c r="C115" t="s">
        <v>182</v>
      </c>
      <c r="D115" t="s">
        <v>31</v>
      </c>
      <c r="E115">
        <v>12.63</v>
      </c>
    </row>
    <row r="116" spans="1:5" x14ac:dyDescent="0.25">
      <c r="A116" t="s">
        <v>243</v>
      </c>
      <c r="B116" t="s">
        <v>181</v>
      </c>
      <c r="C116" t="s">
        <v>182</v>
      </c>
      <c r="D116" t="s">
        <v>31</v>
      </c>
      <c r="E116">
        <v>12.68</v>
      </c>
    </row>
    <row r="117" spans="1:5" x14ac:dyDescent="0.25">
      <c r="A117" t="s">
        <v>135</v>
      </c>
      <c r="B117" t="s">
        <v>181</v>
      </c>
      <c r="C117" t="s">
        <v>182</v>
      </c>
      <c r="D117" t="s">
        <v>31</v>
      </c>
      <c r="E117">
        <v>13.28</v>
      </c>
    </row>
    <row r="118" spans="1:5" x14ac:dyDescent="0.25">
      <c r="A118" t="s">
        <v>150</v>
      </c>
      <c r="B118" t="s">
        <v>181</v>
      </c>
      <c r="C118" t="s">
        <v>182</v>
      </c>
      <c r="D118" t="s">
        <v>31</v>
      </c>
      <c r="E118">
        <v>13.45</v>
      </c>
    </row>
    <row r="119" spans="1:5" x14ac:dyDescent="0.25">
      <c r="A119" t="s">
        <v>165</v>
      </c>
      <c r="B119" t="s">
        <v>181</v>
      </c>
      <c r="C119" t="s">
        <v>182</v>
      </c>
      <c r="D119" t="s">
        <v>31</v>
      </c>
      <c r="E119">
        <v>13.71</v>
      </c>
    </row>
    <row r="120" spans="1:5" x14ac:dyDescent="0.25">
      <c r="A120" t="s">
        <v>156</v>
      </c>
      <c r="B120" t="s">
        <v>181</v>
      </c>
      <c r="C120" t="s">
        <v>182</v>
      </c>
      <c r="D120" t="s">
        <v>31</v>
      </c>
      <c r="E120">
        <v>14.15</v>
      </c>
    </row>
    <row r="121" spans="1:5" x14ac:dyDescent="0.25">
      <c r="A121" t="s">
        <v>94</v>
      </c>
      <c r="B121" t="s">
        <v>181</v>
      </c>
      <c r="C121" t="s">
        <v>182</v>
      </c>
      <c r="D121" t="s">
        <v>31</v>
      </c>
      <c r="E121">
        <v>14.44</v>
      </c>
    </row>
    <row r="122" spans="1:5" x14ac:dyDescent="0.25">
      <c r="A122" t="s">
        <v>244</v>
      </c>
      <c r="B122" t="s">
        <v>181</v>
      </c>
      <c r="C122" t="s">
        <v>182</v>
      </c>
      <c r="D122" t="s">
        <v>31</v>
      </c>
      <c r="E122">
        <v>14.89</v>
      </c>
    </row>
    <row r="123" spans="1:5" x14ac:dyDescent="0.25">
      <c r="A123" t="s">
        <v>160</v>
      </c>
      <c r="B123" t="s">
        <v>181</v>
      </c>
      <c r="C123" t="s">
        <v>182</v>
      </c>
      <c r="D123" t="s">
        <v>31</v>
      </c>
      <c r="E123">
        <v>15.03</v>
      </c>
    </row>
    <row r="124" spans="1:5" x14ac:dyDescent="0.25">
      <c r="A124" t="s">
        <v>245</v>
      </c>
      <c r="B124" t="s">
        <v>181</v>
      </c>
      <c r="C124" t="s">
        <v>182</v>
      </c>
      <c r="D124" t="s">
        <v>31</v>
      </c>
      <c r="E124">
        <v>15.11</v>
      </c>
    </row>
    <row r="125" spans="1:5" x14ac:dyDescent="0.25">
      <c r="A125" t="s">
        <v>71</v>
      </c>
      <c r="B125" t="s">
        <v>181</v>
      </c>
      <c r="C125" t="s">
        <v>182</v>
      </c>
      <c r="D125" t="s">
        <v>31</v>
      </c>
      <c r="E125">
        <v>16.239999999999998</v>
      </c>
    </row>
    <row r="126" spans="1:5" x14ac:dyDescent="0.25">
      <c r="A126" t="s">
        <v>246</v>
      </c>
      <c r="B126" t="s">
        <v>181</v>
      </c>
      <c r="C126" t="s">
        <v>182</v>
      </c>
      <c r="D126" t="s">
        <v>31</v>
      </c>
      <c r="E126">
        <v>16.329999999999998</v>
      </c>
    </row>
    <row r="127" spans="1:5" x14ac:dyDescent="0.25">
      <c r="A127" t="s">
        <v>247</v>
      </c>
      <c r="B127" t="s">
        <v>181</v>
      </c>
      <c r="C127" t="s">
        <v>182</v>
      </c>
      <c r="D127" t="s">
        <v>31</v>
      </c>
      <c r="E127">
        <v>16.39</v>
      </c>
    </row>
    <row r="128" spans="1:5" x14ac:dyDescent="0.25">
      <c r="A128" t="s">
        <v>44</v>
      </c>
      <c r="B128" t="s">
        <v>181</v>
      </c>
      <c r="C128" t="s">
        <v>182</v>
      </c>
      <c r="D128" t="s">
        <v>31</v>
      </c>
      <c r="E128">
        <v>16.78</v>
      </c>
    </row>
    <row r="129" spans="1:5" x14ac:dyDescent="0.25">
      <c r="A129" t="s">
        <v>76</v>
      </c>
      <c r="B129" t="s">
        <v>181</v>
      </c>
      <c r="C129" t="s">
        <v>182</v>
      </c>
      <c r="D129" t="s">
        <v>31</v>
      </c>
      <c r="E129">
        <v>17.350000000000001</v>
      </c>
    </row>
    <row r="130" spans="1:5" x14ac:dyDescent="0.25">
      <c r="A130" t="s">
        <v>75</v>
      </c>
      <c r="B130" t="s">
        <v>181</v>
      </c>
      <c r="C130" t="s">
        <v>182</v>
      </c>
      <c r="D130" t="s">
        <v>31</v>
      </c>
      <c r="E130">
        <v>17.71</v>
      </c>
    </row>
    <row r="131" spans="1:5" x14ac:dyDescent="0.25">
      <c r="A131" t="s">
        <v>143</v>
      </c>
      <c r="B131" t="s">
        <v>181</v>
      </c>
      <c r="C131" t="s">
        <v>182</v>
      </c>
      <c r="D131" t="s">
        <v>31</v>
      </c>
      <c r="E131">
        <v>17.72</v>
      </c>
    </row>
    <row r="132" spans="1:5" x14ac:dyDescent="0.25">
      <c r="A132" t="s">
        <v>248</v>
      </c>
      <c r="B132" t="s">
        <v>181</v>
      </c>
      <c r="C132" t="s">
        <v>182</v>
      </c>
      <c r="D132" t="s">
        <v>31</v>
      </c>
      <c r="E132">
        <v>17.940000000000001</v>
      </c>
    </row>
    <row r="133" spans="1:5" x14ac:dyDescent="0.25">
      <c r="A133" t="s">
        <v>249</v>
      </c>
      <c r="B133" t="s">
        <v>181</v>
      </c>
      <c r="C133" t="s">
        <v>182</v>
      </c>
      <c r="D133" t="s">
        <v>31</v>
      </c>
      <c r="E133">
        <v>18.18</v>
      </c>
    </row>
    <row r="134" spans="1:5" x14ac:dyDescent="0.25">
      <c r="A134" t="s">
        <v>108</v>
      </c>
      <c r="B134" t="s">
        <v>181</v>
      </c>
      <c r="C134" t="s">
        <v>182</v>
      </c>
      <c r="D134" t="s">
        <v>31</v>
      </c>
      <c r="E134">
        <v>18.18</v>
      </c>
    </row>
    <row r="135" spans="1:5" x14ac:dyDescent="0.25">
      <c r="A135" t="s">
        <v>127</v>
      </c>
      <c r="B135" t="s">
        <v>181</v>
      </c>
      <c r="C135" t="s">
        <v>182</v>
      </c>
      <c r="D135" t="s">
        <v>31</v>
      </c>
      <c r="E135">
        <v>18.239999999999998</v>
      </c>
    </row>
    <row r="136" spans="1:5" x14ac:dyDescent="0.25">
      <c r="A136" t="s">
        <v>250</v>
      </c>
      <c r="B136" t="s">
        <v>181</v>
      </c>
      <c r="C136" t="s">
        <v>182</v>
      </c>
      <c r="D136" t="s">
        <v>31</v>
      </c>
      <c r="E136">
        <v>18.29</v>
      </c>
    </row>
    <row r="137" spans="1:5" x14ac:dyDescent="0.25">
      <c r="A137" t="s">
        <v>132</v>
      </c>
      <c r="B137" t="s">
        <v>181</v>
      </c>
      <c r="C137" t="s">
        <v>182</v>
      </c>
      <c r="D137" t="s">
        <v>31</v>
      </c>
      <c r="E137">
        <v>18.3</v>
      </c>
    </row>
    <row r="138" spans="1:5" x14ac:dyDescent="0.25">
      <c r="A138" t="s">
        <v>133</v>
      </c>
      <c r="B138" t="s">
        <v>181</v>
      </c>
      <c r="C138" t="s">
        <v>182</v>
      </c>
      <c r="D138" t="s">
        <v>31</v>
      </c>
      <c r="E138">
        <v>18.420000000000002</v>
      </c>
    </row>
    <row r="139" spans="1:5" x14ac:dyDescent="0.25">
      <c r="A139" t="s">
        <v>251</v>
      </c>
      <c r="B139" t="s">
        <v>181</v>
      </c>
      <c r="C139" t="s">
        <v>182</v>
      </c>
      <c r="D139" t="s">
        <v>31</v>
      </c>
      <c r="E139">
        <v>19.350000000000001</v>
      </c>
    </row>
    <row r="140" spans="1:5" x14ac:dyDescent="0.25">
      <c r="A140" t="s">
        <v>252</v>
      </c>
      <c r="B140" t="s">
        <v>181</v>
      </c>
      <c r="C140" t="s">
        <v>182</v>
      </c>
      <c r="D140" t="s">
        <v>31</v>
      </c>
      <c r="E140">
        <v>19.510000000000002</v>
      </c>
    </row>
    <row r="141" spans="1:5" x14ac:dyDescent="0.25">
      <c r="A141" t="s">
        <v>253</v>
      </c>
      <c r="B141" t="s">
        <v>181</v>
      </c>
      <c r="C141" t="s">
        <v>182</v>
      </c>
      <c r="D141" t="s">
        <v>31</v>
      </c>
      <c r="E141">
        <v>19.84</v>
      </c>
    </row>
    <row r="142" spans="1:5" x14ac:dyDescent="0.25">
      <c r="A142" t="s">
        <v>128</v>
      </c>
      <c r="B142" t="s">
        <v>181</v>
      </c>
      <c r="C142" t="s">
        <v>182</v>
      </c>
      <c r="D142" t="s">
        <v>31</v>
      </c>
      <c r="E142">
        <v>20.11</v>
      </c>
    </row>
    <row r="143" spans="1:5" x14ac:dyDescent="0.25">
      <c r="A143" t="s">
        <v>138</v>
      </c>
      <c r="B143" t="s">
        <v>181</v>
      </c>
      <c r="C143" t="s">
        <v>182</v>
      </c>
      <c r="D143" t="s">
        <v>31</v>
      </c>
      <c r="E143">
        <v>20.95</v>
      </c>
    </row>
    <row r="144" spans="1:5" x14ac:dyDescent="0.25">
      <c r="A144" t="s">
        <v>174</v>
      </c>
      <c r="B144" t="s">
        <v>181</v>
      </c>
      <c r="C144" t="s">
        <v>182</v>
      </c>
      <c r="D144" t="s">
        <v>31</v>
      </c>
      <c r="E144">
        <v>22.22</v>
      </c>
    </row>
    <row r="145" spans="1:5" x14ac:dyDescent="0.25">
      <c r="A145" t="s">
        <v>147</v>
      </c>
      <c r="B145" t="s">
        <v>181</v>
      </c>
      <c r="C145" t="s">
        <v>182</v>
      </c>
      <c r="D145" t="s">
        <v>31</v>
      </c>
      <c r="E145">
        <v>22.31</v>
      </c>
    </row>
    <row r="146" spans="1:5" x14ac:dyDescent="0.25">
      <c r="A146" t="s">
        <v>169</v>
      </c>
      <c r="B146" t="s">
        <v>181</v>
      </c>
      <c r="C146" t="s">
        <v>182</v>
      </c>
      <c r="D146" t="s">
        <v>31</v>
      </c>
      <c r="E146">
        <v>22.88</v>
      </c>
    </row>
    <row r="147" spans="1:5" x14ac:dyDescent="0.25">
      <c r="A147" t="s">
        <v>148</v>
      </c>
      <c r="B147" t="s">
        <v>181</v>
      </c>
      <c r="C147" t="s">
        <v>182</v>
      </c>
      <c r="D147" t="s">
        <v>31</v>
      </c>
      <c r="E147">
        <v>23.62</v>
      </c>
    </row>
    <row r="148" spans="1:5" x14ac:dyDescent="0.25">
      <c r="A148" t="s">
        <v>254</v>
      </c>
      <c r="B148" t="s">
        <v>181</v>
      </c>
      <c r="C148" t="s">
        <v>182</v>
      </c>
      <c r="D148" t="s">
        <v>31</v>
      </c>
      <c r="E148">
        <v>23.81</v>
      </c>
    </row>
    <row r="149" spans="1:5" x14ac:dyDescent="0.25">
      <c r="A149" t="s">
        <v>255</v>
      </c>
      <c r="B149" t="s">
        <v>181</v>
      </c>
      <c r="C149" t="s">
        <v>182</v>
      </c>
      <c r="D149" t="s">
        <v>31</v>
      </c>
      <c r="E149">
        <v>24.05</v>
      </c>
    </row>
    <row r="150" spans="1:5" x14ac:dyDescent="0.25">
      <c r="A150" t="s">
        <v>152</v>
      </c>
      <c r="B150" t="s">
        <v>181</v>
      </c>
      <c r="C150" t="s">
        <v>182</v>
      </c>
      <c r="D150" t="s">
        <v>31</v>
      </c>
      <c r="E150">
        <v>24.17</v>
      </c>
    </row>
    <row r="151" spans="1:5" x14ac:dyDescent="0.25">
      <c r="A151" t="s">
        <v>256</v>
      </c>
      <c r="B151" t="s">
        <v>181</v>
      </c>
      <c r="C151" t="s">
        <v>182</v>
      </c>
      <c r="D151" t="s">
        <v>31</v>
      </c>
      <c r="E151">
        <v>24.98</v>
      </c>
    </row>
    <row r="152" spans="1:5" x14ac:dyDescent="0.25">
      <c r="A152" t="s">
        <v>257</v>
      </c>
      <c r="B152" t="s">
        <v>181</v>
      </c>
      <c r="C152" t="s">
        <v>182</v>
      </c>
      <c r="D152" t="s">
        <v>31</v>
      </c>
      <c r="E152">
        <v>25.46</v>
      </c>
    </row>
    <row r="153" spans="1:5" x14ac:dyDescent="0.25">
      <c r="A153" t="s">
        <v>258</v>
      </c>
      <c r="B153" t="s">
        <v>181</v>
      </c>
      <c r="C153" t="s">
        <v>182</v>
      </c>
      <c r="D153" t="s">
        <v>31</v>
      </c>
      <c r="E153">
        <v>25.64</v>
      </c>
    </row>
    <row r="154" spans="1:5" x14ac:dyDescent="0.25">
      <c r="A154" t="s">
        <v>88</v>
      </c>
      <c r="B154" t="s">
        <v>181</v>
      </c>
      <c r="C154" t="s">
        <v>182</v>
      </c>
      <c r="D154" t="s">
        <v>31</v>
      </c>
      <c r="E154">
        <v>25.64</v>
      </c>
    </row>
    <row r="155" spans="1:5" x14ac:dyDescent="0.25">
      <c r="A155" t="s">
        <v>259</v>
      </c>
      <c r="B155" t="s">
        <v>181</v>
      </c>
      <c r="C155" t="s">
        <v>182</v>
      </c>
      <c r="D155" t="s">
        <v>31</v>
      </c>
      <c r="E155">
        <v>25.8</v>
      </c>
    </row>
    <row r="156" spans="1:5" x14ac:dyDescent="0.25">
      <c r="A156" t="s">
        <v>171</v>
      </c>
      <c r="B156" t="s">
        <v>181</v>
      </c>
      <c r="C156" t="s">
        <v>182</v>
      </c>
      <c r="D156" t="s">
        <v>31</v>
      </c>
      <c r="E156">
        <v>26.1</v>
      </c>
    </row>
    <row r="157" spans="1:5" x14ac:dyDescent="0.25">
      <c r="A157" t="s">
        <v>93</v>
      </c>
      <c r="B157" t="s">
        <v>181</v>
      </c>
      <c r="C157" t="s">
        <v>182</v>
      </c>
      <c r="D157" t="s">
        <v>31</v>
      </c>
      <c r="E157">
        <v>26.12</v>
      </c>
    </row>
    <row r="158" spans="1:5" x14ac:dyDescent="0.25">
      <c r="A158" t="s">
        <v>260</v>
      </c>
      <c r="B158" t="s">
        <v>181</v>
      </c>
      <c r="C158" t="s">
        <v>182</v>
      </c>
      <c r="D158" t="s">
        <v>31</v>
      </c>
      <c r="E158">
        <v>26.85</v>
      </c>
    </row>
    <row r="159" spans="1:5" x14ac:dyDescent="0.25">
      <c r="A159" t="s">
        <v>158</v>
      </c>
      <c r="B159" t="s">
        <v>181</v>
      </c>
      <c r="C159" t="s">
        <v>182</v>
      </c>
      <c r="D159" t="s">
        <v>31</v>
      </c>
      <c r="E159">
        <v>26.95</v>
      </c>
    </row>
    <row r="160" spans="1:5" x14ac:dyDescent="0.25">
      <c r="A160" t="s">
        <v>261</v>
      </c>
      <c r="B160" t="s">
        <v>181</v>
      </c>
      <c r="C160" t="s">
        <v>182</v>
      </c>
      <c r="D160" t="s">
        <v>31</v>
      </c>
      <c r="E160">
        <v>27.55</v>
      </c>
    </row>
    <row r="161" spans="1:5" x14ac:dyDescent="0.25">
      <c r="A161" t="s">
        <v>262</v>
      </c>
      <c r="B161" t="s">
        <v>181</v>
      </c>
      <c r="C161" t="s">
        <v>182</v>
      </c>
      <c r="D161" t="s">
        <v>31</v>
      </c>
      <c r="E161">
        <v>27.95</v>
      </c>
    </row>
    <row r="162" spans="1:5" x14ac:dyDescent="0.25">
      <c r="A162" t="s">
        <v>126</v>
      </c>
      <c r="B162" t="s">
        <v>181</v>
      </c>
      <c r="C162" t="s">
        <v>182</v>
      </c>
      <c r="D162" t="s">
        <v>31</v>
      </c>
      <c r="E162">
        <v>28.26</v>
      </c>
    </row>
    <row r="163" spans="1:5" x14ac:dyDescent="0.25">
      <c r="A163" t="s">
        <v>74</v>
      </c>
      <c r="B163" t="s">
        <v>181</v>
      </c>
      <c r="C163" t="s">
        <v>182</v>
      </c>
      <c r="D163" t="s">
        <v>31</v>
      </c>
      <c r="E163">
        <v>28.57</v>
      </c>
    </row>
    <row r="164" spans="1:5" x14ac:dyDescent="0.25">
      <c r="A164" t="s">
        <v>146</v>
      </c>
      <c r="B164" t="s">
        <v>181</v>
      </c>
      <c r="C164" t="s">
        <v>182</v>
      </c>
      <c r="D164" t="s">
        <v>31</v>
      </c>
      <c r="E164">
        <v>30.11</v>
      </c>
    </row>
    <row r="165" spans="1:5" x14ac:dyDescent="0.25">
      <c r="A165" t="s">
        <v>110</v>
      </c>
      <c r="B165" t="s">
        <v>181</v>
      </c>
      <c r="C165" t="s">
        <v>182</v>
      </c>
      <c r="D165" t="s">
        <v>31</v>
      </c>
      <c r="E165">
        <v>30.17</v>
      </c>
    </row>
    <row r="166" spans="1:5" x14ac:dyDescent="0.25">
      <c r="A166" t="s">
        <v>263</v>
      </c>
      <c r="B166" t="s">
        <v>181</v>
      </c>
      <c r="C166" t="s">
        <v>182</v>
      </c>
      <c r="D166" t="s">
        <v>31</v>
      </c>
      <c r="E166">
        <v>30.95</v>
      </c>
    </row>
    <row r="167" spans="1:5" x14ac:dyDescent="0.25">
      <c r="A167" t="s">
        <v>264</v>
      </c>
      <c r="B167" t="s">
        <v>181</v>
      </c>
      <c r="C167" t="s">
        <v>182</v>
      </c>
      <c r="D167" t="s">
        <v>31</v>
      </c>
      <c r="E167">
        <v>31.35</v>
      </c>
    </row>
    <row r="168" spans="1:5" x14ac:dyDescent="0.25">
      <c r="A168" t="s">
        <v>265</v>
      </c>
      <c r="B168" t="s">
        <v>181</v>
      </c>
      <c r="C168" t="s">
        <v>182</v>
      </c>
      <c r="D168" t="s">
        <v>31</v>
      </c>
      <c r="E168">
        <v>31.53</v>
      </c>
    </row>
    <row r="169" spans="1:5" x14ac:dyDescent="0.25">
      <c r="A169" t="s">
        <v>266</v>
      </c>
      <c r="B169" t="s">
        <v>181</v>
      </c>
      <c r="C169" t="s">
        <v>182</v>
      </c>
      <c r="D169" t="s">
        <v>31</v>
      </c>
      <c r="E169">
        <v>31.85</v>
      </c>
    </row>
    <row r="170" spans="1:5" x14ac:dyDescent="0.25">
      <c r="A170" t="s">
        <v>267</v>
      </c>
      <c r="B170" t="s">
        <v>181</v>
      </c>
      <c r="C170" t="s">
        <v>182</v>
      </c>
      <c r="D170" t="s">
        <v>31</v>
      </c>
      <c r="E170">
        <v>31.88</v>
      </c>
    </row>
    <row r="171" spans="1:5" x14ac:dyDescent="0.25">
      <c r="A171" t="s">
        <v>172</v>
      </c>
      <c r="B171" t="s">
        <v>181</v>
      </c>
      <c r="C171" t="s">
        <v>182</v>
      </c>
      <c r="D171" t="s">
        <v>31</v>
      </c>
      <c r="E171">
        <v>31.9</v>
      </c>
    </row>
    <row r="172" spans="1:5" x14ac:dyDescent="0.25">
      <c r="A172" t="s">
        <v>114</v>
      </c>
      <c r="B172" t="s">
        <v>181</v>
      </c>
      <c r="C172" t="s">
        <v>182</v>
      </c>
      <c r="D172" t="s">
        <v>31</v>
      </c>
      <c r="E172">
        <v>31.97</v>
      </c>
    </row>
    <row r="173" spans="1:5" x14ac:dyDescent="0.25">
      <c r="A173" t="s">
        <v>268</v>
      </c>
      <c r="B173" t="s">
        <v>181</v>
      </c>
      <c r="C173" t="s">
        <v>182</v>
      </c>
      <c r="D173" t="s">
        <v>31</v>
      </c>
      <c r="E173">
        <v>32.22</v>
      </c>
    </row>
    <row r="174" spans="1:5" x14ac:dyDescent="0.25">
      <c r="A174" t="s">
        <v>170</v>
      </c>
      <c r="B174" t="s">
        <v>181</v>
      </c>
      <c r="C174" t="s">
        <v>182</v>
      </c>
      <c r="D174" t="s">
        <v>31</v>
      </c>
      <c r="E174">
        <v>32.57</v>
      </c>
    </row>
    <row r="175" spans="1:5" x14ac:dyDescent="0.25">
      <c r="A175" t="s">
        <v>269</v>
      </c>
      <c r="B175" t="s">
        <v>181</v>
      </c>
      <c r="C175" t="s">
        <v>182</v>
      </c>
      <c r="D175" t="s">
        <v>31</v>
      </c>
      <c r="E175">
        <v>33</v>
      </c>
    </row>
    <row r="176" spans="1:5" x14ac:dyDescent="0.25">
      <c r="A176" t="s">
        <v>270</v>
      </c>
      <c r="B176" t="s">
        <v>181</v>
      </c>
      <c r="C176" t="s">
        <v>182</v>
      </c>
      <c r="D176" t="s">
        <v>31</v>
      </c>
      <c r="E176">
        <v>33.229999999999997</v>
      </c>
    </row>
    <row r="177" spans="1:5" x14ac:dyDescent="0.25">
      <c r="A177" t="s">
        <v>271</v>
      </c>
      <c r="B177" t="s">
        <v>181</v>
      </c>
      <c r="C177" t="s">
        <v>182</v>
      </c>
      <c r="D177" t="s">
        <v>31</v>
      </c>
      <c r="E177">
        <v>33.33</v>
      </c>
    </row>
    <row r="178" spans="1:5" x14ac:dyDescent="0.25">
      <c r="A178" t="s">
        <v>272</v>
      </c>
      <c r="B178" t="s">
        <v>181</v>
      </c>
      <c r="C178" t="s">
        <v>182</v>
      </c>
      <c r="D178" t="s">
        <v>31</v>
      </c>
      <c r="E178">
        <v>35.25</v>
      </c>
    </row>
    <row r="179" spans="1:5" x14ac:dyDescent="0.25">
      <c r="A179" t="s">
        <v>273</v>
      </c>
      <c r="B179" t="s">
        <v>181</v>
      </c>
      <c r="C179" t="s">
        <v>182</v>
      </c>
      <c r="D179" t="s">
        <v>31</v>
      </c>
      <c r="E179">
        <v>35.270000000000003</v>
      </c>
    </row>
    <row r="180" spans="1:5" x14ac:dyDescent="0.25">
      <c r="A180" t="s">
        <v>173</v>
      </c>
      <c r="B180" t="s">
        <v>181</v>
      </c>
      <c r="C180" t="s">
        <v>182</v>
      </c>
      <c r="D180" t="s">
        <v>31</v>
      </c>
      <c r="E180">
        <v>37.54</v>
      </c>
    </row>
    <row r="181" spans="1:5" x14ac:dyDescent="0.25">
      <c r="A181" t="s">
        <v>274</v>
      </c>
      <c r="B181" t="s">
        <v>181</v>
      </c>
      <c r="C181" t="s">
        <v>182</v>
      </c>
      <c r="D181" t="s">
        <v>31</v>
      </c>
      <c r="E181">
        <v>38.08</v>
      </c>
    </row>
    <row r="182" spans="1:5" x14ac:dyDescent="0.25">
      <c r="A182" t="s">
        <v>162</v>
      </c>
      <c r="B182" t="s">
        <v>181</v>
      </c>
      <c r="C182" t="s">
        <v>182</v>
      </c>
      <c r="D182" t="s">
        <v>31</v>
      </c>
      <c r="E182">
        <v>38.72</v>
      </c>
    </row>
    <row r="183" spans="1:5" x14ac:dyDescent="0.25">
      <c r="A183" t="s">
        <v>83</v>
      </c>
      <c r="B183" t="s">
        <v>181</v>
      </c>
      <c r="C183" t="s">
        <v>182</v>
      </c>
      <c r="D183" t="s">
        <v>31</v>
      </c>
      <c r="E183">
        <v>39.130000000000003</v>
      </c>
    </row>
    <row r="184" spans="1:5" x14ac:dyDescent="0.25">
      <c r="A184" t="s">
        <v>275</v>
      </c>
      <c r="B184" t="s">
        <v>181</v>
      </c>
      <c r="C184" t="s">
        <v>182</v>
      </c>
      <c r="D184" t="s">
        <v>31</v>
      </c>
      <c r="E184">
        <v>39.409999999999997</v>
      </c>
    </row>
    <row r="185" spans="1:5" x14ac:dyDescent="0.25">
      <c r="A185" t="s">
        <v>120</v>
      </c>
      <c r="B185" t="s">
        <v>181</v>
      </c>
      <c r="C185" t="s">
        <v>182</v>
      </c>
      <c r="D185" t="s">
        <v>31</v>
      </c>
      <c r="E185">
        <v>39.85</v>
      </c>
    </row>
    <row r="186" spans="1:5" x14ac:dyDescent="0.25">
      <c r="A186" t="s">
        <v>276</v>
      </c>
      <c r="B186" t="s">
        <v>181</v>
      </c>
      <c r="C186" t="s">
        <v>182</v>
      </c>
      <c r="D186" t="s">
        <v>31</v>
      </c>
      <c r="E186">
        <v>41.58</v>
      </c>
    </row>
    <row r="187" spans="1:5" x14ac:dyDescent="0.25">
      <c r="A187" t="s">
        <v>145</v>
      </c>
      <c r="B187" t="s">
        <v>181</v>
      </c>
      <c r="C187" t="s">
        <v>182</v>
      </c>
      <c r="D187" t="s">
        <v>31</v>
      </c>
      <c r="E187">
        <v>42.29</v>
      </c>
    </row>
    <row r="188" spans="1:5" x14ac:dyDescent="0.25">
      <c r="A188" t="s">
        <v>277</v>
      </c>
      <c r="B188" t="s">
        <v>181</v>
      </c>
      <c r="C188" t="s">
        <v>182</v>
      </c>
      <c r="D188" t="s">
        <v>31</v>
      </c>
      <c r="E188">
        <v>44.05</v>
      </c>
    </row>
    <row r="189" spans="1:5" x14ac:dyDescent="0.25">
      <c r="A189" t="s">
        <v>278</v>
      </c>
      <c r="B189" t="s">
        <v>181</v>
      </c>
      <c r="C189" t="s">
        <v>182</v>
      </c>
      <c r="D189" t="s">
        <v>31</v>
      </c>
      <c r="E189">
        <v>44.47</v>
      </c>
    </row>
    <row r="190" spans="1:5" x14ac:dyDescent="0.25">
      <c r="A190" t="s">
        <v>43</v>
      </c>
      <c r="B190" t="s">
        <v>181</v>
      </c>
      <c r="C190" t="s">
        <v>182</v>
      </c>
      <c r="D190" t="s">
        <v>31</v>
      </c>
      <c r="E190">
        <v>44.93</v>
      </c>
    </row>
    <row r="191" spans="1:5" x14ac:dyDescent="0.25">
      <c r="A191" t="s">
        <v>279</v>
      </c>
      <c r="B191" t="s">
        <v>181</v>
      </c>
      <c r="C191" t="s">
        <v>182</v>
      </c>
      <c r="D191" t="s">
        <v>31</v>
      </c>
      <c r="E191">
        <v>45.73</v>
      </c>
    </row>
    <row r="192" spans="1:5" x14ac:dyDescent="0.25">
      <c r="A192" t="s">
        <v>106</v>
      </c>
      <c r="B192" t="s">
        <v>181</v>
      </c>
      <c r="C192" t="s">
        <v>182</v>
      </c>
      <c r="D192" t="s">
        <v>31</v>
      </c>
      <c r="E192">
        <v>46.83</v>
      </c>
    </row>
    <row r="193" spans="1:5" x14ac:dyDescent="0.25">
      <c r="A193" t="s">
        <v>280</v>
      </c>
      <c r="B193" t="s">
        <v>181</v>
      </c>
      <c r="C193" t="s">
        <v>182</v>
      </c>
      <c r="D193" t="s">
        <v>31</v>
      </c>
      <c r="E193">
        <v>48.02</v>
      </c>
    </row>
    <row r="194" spans="1:5" x14ac:dyDescent="0.25">
      <c r="A194" t="s">
        <v>116</v>
      </c>
      <c r="B194" t="s">
        <v>181</v>
      </c>
      <c r="C194" t="s">
        <v>182</v>
      </c>
      <c r="D194" t="s">
        <v>31</v>
      </c>
      <c r="E194">
        <v>49.44</v>
      </c>
    </row>
    <row r="195" spans="1:5" x14ac:dyDescent="0.25">
      <c r="A195" t="s">
        <v>281</v>
      </c>
      <c r="B195" t="s">
        <v>181</v>
      </c>
      <c r="C195" t="s">
        <v>182</v>
      </c>
      <c r="D195" t="s">
        <v>31</v>
      </c>
      <c r="E195">
        <v>50.19</v>
      </c>
    </row>
    <row r="196" spans="1:5" x14ac:dyDescent="0.25">
      <c r="A196" t="s">
        <v>113</v>
      </c>
      <c r="B196" t="s">
        <v>181</v>
      </c>
      <c r="C196" t="s">
        <v>182</v>
      </c>
      <c r="D196" t="s">
        <v>31</v>
      </c>
      <c r="E196">
        <v>52.53</v>
      </c>
    </row>
    <row r="197" spans="1:5" x14ac:dyDescent="0.25">
      <c r="A197" t="s">
        <v>154</v>
      </c>
      <c r="B197" t="s">
        <v>181</v>
      </c>
      <c r="C197" t="s">
        <v>182</v>
      </c>
      <c r="D197" t="s">
        <v>31</v>
      </c>
      <c r="E197">
        <v>54.58</v>
      </c>
    </row>
    <row r="198" spans="1:5" x14ac:dyDescent="0.25">
      <c r="A198" t="s">
        <v>282</v>
      </c>
      <c r="B198" t="s">
        <v>181</v>
      </c>
      <c r="C198" t="s">
        <v>182</v>
      </c>
      <c r="D198" t="s">
        <v>31</v>
      </c>
      <c r="E198">
        <v>55.3</v>
      </c>
    </row>
    <row r="199" spans="1:5" x14ac:dyDescent="0.25">
      <c r="A199" t="s">
        <v>136</v>
      </c>
      <c r="B199" t="s">
        <v>181</v>
      </c>
      <c r="C199" t="s">
        <v>182</v>
      </c>
      <c r="D199" t="s">
        <v>31</v>
      </c>
      <c r="E199">
        <v>57.37</v>
      </c>
    </row>
    <row r="200" spans="1:5" x14ac:dyDescent="0.25">
      <c r="A200" t="s">
        <v>178</v>
      </c>
      <c r="B200" t="s">
        <v>181</v>
      </c>
      <c r="C200" t="s">
        <v>182</v>
      </c>
      <c r="D200" t="s">
        <v>31</v>
      </c>
      <c r="E200">
        <v>57.49</v>
      </c>
    </row>
    <row r="201" spans="1:5" x14ac:dyDescent="0.25">
      <c r="A201" t="s">
        <v>49</v>
      </c>
      <c r="B201" t="s">
        <v>181</v>
      </c>
      <c r="C201" t="s">
        <v>182</v>
      </c>
      <c r="D201" t="s">
        <v>31</v>
      </c>
      <c r="E201">
        <v>58.24</v>
      </c>
    </row>
    <row r="202" spans="1:5" x14ac:dyDescent="0.25">
      <c r="A202" t="s">
        <v>13</v>
      </c>
      <c r="B202" t="s">
        <v>181</v>
      </c>
      <c r="C202" t="s">
        <v>182</v>
      </c>
      <c r="D202" t="s">
        <v>31</v>
      </c>
      <c r="E202">
        <v>58.3</v>
      </c>
    </row>
    <row r="203" spans="1:5" x14ac:dyDescent="0.25">
      <c r="A203" t="s">
        <v>104</v>
      </c>
      <c r="B203" t="s">
        <v>181</v>
      </c>
      <c r="C203" t="s">
        <v>182</v>
      </c>
      <c r="D203" t="s">
        <v>31</v>
      </c>
      <c r="E203">
        <v>58.86</v>
      </c>
    </row>
    <row r="204" spans="1:5" x14ac:dyDescent="0.25">
      <c r="A204" t="s">
        <v>283</v>
      </c>
      <c r="B204" t="s">
        <v>181</v>
      </c>
      <c r="C204" t="s">
        <v>182</v>
      </c>
      <c r="D204" t="s">
        <v>31</v>
      </c>
      <c r="E204">
        <v>61.26</v>
      </c>
    </row>
    <row r="205" spans="1:5" x14ac:dyDescent="0.25">
      <c r="A205" t="s">
        <v>284</v>
      </c>
      <c r="B205" t="s">
        <v>181</v>
      </c>
      <c r="C205" t="s">
        <v>182</v>
      </c>
      <c r="D205" t="s">
        <v>31</v>
      </c>
      <c r="E205">
        <v>62.14</v>
      </c>
    </row>
    <row r="206" spans="1:5" x14ac:dyDescent="0.25">
      <c r="A206" t="s">
        <v>159</v>
      </c>
      <c r="B206" t="s">
        <v>181</v>
      </c>
      <c r="C206" t="s">
        <v>182</v>
      </c>
      <c r="D206" t="s">
        <v>31</v>
      </c>
      <c r="E206">
        <v>62.84</v>
      </c>
    </row>
    <row r="207" spans="1:5" x14ac:dyDescent="0.25">
      <c r="A207" t="s">
        <v>161</v>
      </c>
      <c r="B207" t="s">
        <v>181</v>
      </c>
      <c r="C207" t="s">
        <v>182</v>
      </c>
      <c r="D207" t="s">
        <v>31</v>
      </c>
      <c r="E207">
        <v>63.82</v>
      </c>
    </row>
    <row r="208" spans="1:5" x14ac:dyDescent="0.25">
      <c r="A208" t="s">
        <v>112</v>
      </c>
      <c r="B208" t="s">
        <v>181</v>
      </c>
      <c r="C208" t="s">
        <v>182</v>
      </c>
      <c r="D208" t="s">
        <v>31</v>
      </c>
      <c r="E208">
        <v>63.86</v>
      </c>
    </row>
    <row r="209" spans="1:5" x14ac:dyDescent="0.25">
      <c r="A209" t="s">
        <v>130</v>
      </c>
      <c r="B209" t="s">
        <v>181</v>
      </c>
      <c r="C209" t="s">
        <v>182</v>
      </c>
      <c r="D209" t="s">
        <v>31</v>
      </c>
      <c r="E209">
        <v>64.81</v>
      </c>
    </row>
    <row r="210" spans="1:5" x14ac:dyDescent="0.25">
      <c r="A210" t="s">
        <v>285</v>
      </c>
      <c r="B210" t="s">
        <v>181</v>
      </c>
      <c r="C210" t="s">
        <v>182</v>
      </c>
      <c r="D210" t="s">
        <v>31</v>
      </c>
      <c r="E210">
        <v>67.5</v>
      </c>
    </row>
    <row r="211" spans="1:5" x14ac:dyDescent="0.25">
      <c r="A211" t="s">
        <v>118</v>
      </c>
      <c r="B211" t="s">
        <v>181</v>
      </c>
      <c r="C211" t="s">
        <v>182</v>
      </c>
      <c r="D211" t="s">
        <v>31</v>
      </c>
      <c r="E211">
        <v>69.849999999999994</v>
      </c>
    </row>
    <row r="212" spans="1:5" x14ac:dyDescent="0.25">
      <c r="A212" t="s">
        <v>166</v>
      </c>
      <c r="B212" t="s">
        <v>181</v>
      </c>
      <c r="C212" t="s">
        <v>182</v>
      </c>
      <c r="D212" t="s">
        <v>31</v>
      </c>
      <c r="E212">
        <v>75.02</v>
      </c>
    </row>
    <row r="213" spans="1:5" x14ac:dyDescent="0.25">
      <c r="A213" t="s">
        <v>153</v>
      </c>
      <c r="B213" t="s">
        <v>181</v>
      </c>
      <c r="C213" t="s">
        <v>182</v>
      </c>
      <c r="D213" t="s">
        <v>31</v>
      </c>
      <c r="E213">
        <v>78.41</v>
      </c>
    </row>
    <row r="214" spans="1:5" x14ac:dyDescent="0.25">
      <c r="A214" t="s">
        <v>168</v>
      </c>
      <c r="B214" t="s">
        <v>181</v>
      </c>
      <c r="C214" t="s">
        <v>182</v>
      </c>
      <c r="D214" t="s">
        <v>31</v>
      </c>
      <c r="E214">
        <v>83.9</v>
      </c>
    </row>
    <row r="215" spans="1:5" x14ac:dyDescent="0.25">
      <c r="A215" t="s">
        <v>286</v>
      </c>
      <c r="B215" t="s">
        <v>181</v>
      </c>
      <c r="C215" t="s">
        <v>182</v>
      </c>
      <c r="D215" t="s">
        <v>31</v>
      </c>
      <c r="E215">
        <v>90.15</v>
      </c>
    </row>
    <row r="216" spans="1:5" x14ac:dyDescent="0.25">
      <c r="A216" t="s">
        <v>287</v>
      </c>
      <c r="B216" t="s">
        <v>181</v>
      </c>
      <c r="C216" t="s">
        <v>182</v>
      </c>
      <c r="D216" t="s">
        <v>31</v>
      </c>
      <c r="E216">
        <v>90.98</v>
      </c>
    </row>
    <row r="217" spans="1:5" x14ac:dyDescent="0.25">
      <c r="A217" t="s">
        <v>163</v>
      </c>
      <c r="B217" t="s">
        <v>181</v>
      </c>
      <c r="C217" t="s">
        <v>182</v>
      </c>
      <c r="D217" t="s">
        <v>31</v>
      </c>
      <c r="E217">
        <v>97.73</v>
      </c>
    </row>
    <row r="218" spans="1:5" x14ac:dyDescent="0.25">
      <c r="A218" t="s">
        <v>144</v>
      </c>
      <c r="B218" t="s">
        <v>181</v>
      </c>
      <c r="C218" t="s">
        <v>182</v>
      </c>
      <c r="D218" t="s">
        <v>31</v>
      </c>
      <c r="E218">
        <v>98.91</v>
      </c>
    </row>
    <row r="219" spans="1:5" x14ac:dyDescent="0.25">
      <c r="A219" t="s">
        <v>140</v>
      </c>
      <c r="B219" t="s">
        <v>181</v>
      </c>
      <c r="C219" t="s">
        <v>182</v>
      </c>
      <c r="D219" t="s">
        <v>31</v>
      </c>
      <c r="E219">
        <v>99.75</v>
      </c>
    </row>
    <row r="220" spans="1:5" x14ac:dyDescent="0.25">
      <c r="A220" t="s">
        <v>288</v>
      </c>
      <c r="B220" t="s">
        <v>181</v>
      </c>
      <c r="C220" t="s">
        <v>182</v>
      </c>
      <c r="D220" t="s">
        <v>31</v>
      </c>
      <c r="E220">
        <v>99.82</v>
      </c>
    </row>
    <row r="221" spans="1:5" x14ac:dyDescent="0.25">
      <c r="A221" t="s">
        <v>289</v>
      </c>
      <c r="B221" t="s">
        <v>181</v>
      </c>
      <c r="C221" t="s">
        <v>182</v>
      </c>
      <c r="D221" t="s">
        <v>31</v>
      </c>
      <c r="E221">
        <v>100</v>
      </c>
    </row>
    <row r="222" spans="1:5" x14ac:dyDescent="0.25">
      <c r="A222" t="s">
        <v>290</v>
      </c>
      <c r="B222" t="s">
        <v>181</v>
      </c>
      <c r="C222" t="s">
        <v>182</v>
      </c>
      <c r="D222" t="s">
        <v>31</v>
      </c>
      <c r="E222">
        <v>100</v>
      </c>
    </row>
    <row r="223" spans="1:5" x14ac:dyDescent="0.25">
      <c r="A223" t="s">
        <v>291</v>
      </c>
      <c r="B223" t="s">
        <v>181</v>
      </c>
      <c r="C223" t="s">
        <v>182</v>
      </c>
      <c r="D223" t="s">
        <v>31</v>
      </c>
      <c r="E223">
        <v>100</v>
      </c>
    </row>
    <row r="224" spans="1:5" x14ac:dyDescent="0.25">
      <c r="A224" t="s">
        <v>292</v>
      </c>
      <c r="B224" t="s">
        <v>181</v>
      </c>
      <c r="C224" t="s">
        <v>182</v>
      </c>
      <c r="D224" t="s">
        <v>31</v>
      </c>
      <c r="E224">
        <v>100</v>
      </c>
    </row>
    <row r="225" spans="1:5" x14ac:dyDescent="0.25">
      <c r="A225" t="s">
        <v>293</v>
      </c>
      <c r="B225" t="s">
        <v>181</v>
      </c>
      <c r="C225" t="s">
        <v>182</v>
      </c>
      <c r="D225" t="s">
        <v>31</v>
      </c>
      <c r="E225">
        <v>100</v>
      </c>
    </row>
    <row r="226" spans="1:5" x14ac:dyDescent="0.25">
      <c r="A226" t="s">
        <v>294</v>
      </c>
      <c r="B226" t="s">
        <v>181</v>
      </c>
      <c r="C226" t="s">
        <v>182</v>
      </c>
      <c r="D226" t="s">
        <v>31</v>
      </c>
      <c r="E226">
        <v>100</v>
      </c>
    </row>
    <row r="227" spans="1:5" x14ac:dyDescent="0.25">
      <c r="A227" t="s">
        <v>295</v>
      </c>
      <c r="B227" t="s">
        <v>181</v>
      </c>
      <c r="C227" t="s">
        <v>182</v>
      </c>
      <c r="D227" t="s">
        <v>31</v>
      </c>
      <c r="E227">
        <v>100</v>
      </c>
    </row>
    <row r="228" spans="1:5" x14ac:dyDescent="0.25">
      <c r="A228" t="s">
        <v>296</v>
      </c>
      <c r="B228" t="s">
        <v>181</v>
      </c>
      <c r="C228" t="s">
        <v>182</v>
      </c>
      <c r="D228" t="s">
        <v>31</v>
      </c>
      <c r="E228">
        <v>100</v>
      </c>
    </row>
    <row r="229" spans="1:5" x14ac:dyDescent="0.25">
      <c r="A229" t="s">
        <v>297</v>
      </c>
      <c r="B229" t="s">
        <v>181</v>
      </c>
      <c r="C229" t="s">
        <v>182</v>
      </c>
      <c r="D229" t="s">
        <v>31</v>
      </c>
    </row>
    <row r="230" spans="1:5" x14ac:dyDescent="0.25">
      <c r="A230" t="s">
        <v>298</v>
      </c>
      <c r="B230" t="s">
        <v>181</v>
      </c>
      <c r="C230" t="s">
        <v>182</v>
      </c>
      <c r="D230" t="s">
        <v>31</v>
      </c>
    </row>
    <row r="231" spans="1:5" x14ac:dyDescent="0.25">
      <c r="A231" t="s">
        <v>299</v>
      </c>
      <c r="B231" t="s">
        <v>181</v>
      </c>
      <c r="C231" t="s">
        <v>182</v>
      </c>
      <c r="D231" t="s">
        <v>31</v>
      </c>
    </row>
    <row r="232" spans="1:5" x14ac:dyDescent="0.25">
      <c r="A232" t="s">
        <v>300</v>
      </c>
      <c r="B232" t="s">
        <v>181</v>
      </c>
      <c r="C232" t="s">
        <v>182</v>
      </c>
      <c r="D232" t="s">
        <v>31</v>
      </c>
    </row>
    <row r="233" spans="1:5" x14ac:dyDescent="0.25">
      <c r="A233" t="s">
        <v>301</v>
      </c>
      <c r="B233" t="s">
        <v>181</v>
      </c>
      <c r="C233" t="s">
        <v>182</v>
      </c>
      <c r="D233" t="s">
        <v>31</v>
      </c>
    </row>
    <row r="234" spans="1:5" x14ac:dyDescent="0.25">
      <c r="A234" t="s">
        <v>302</v>
      </c>
      <c r="B234" t="s">
        <v>181</v>
      </c>
      <c r="C234" t="s">
        <v>182</v>
      </c>
      <c r="D234" t="s">
        <v>31</v>
      </c>
    </row>
    <row r="235" spans="1:5" x14ac:dyDescent="0.25">
      <c r="A235" t="s">
        <v>303</v>
      </c>
      <c r="B235" t="s">
        <v>181</v>
      </c>
      <c r="C235" t="s">
        <v>182</v>
      </c>
      <c r="D235" t="s">
        <v>31</v>
      </c>
    </row>
  </sheetData>
  <autoFilter ref="A1:E235" xr:uid="{B05B8F1C-155A-448D-82EA-1615FFCC75E6}">
    <sortState xmlns:xlrd2="http://schemas.microsoft.com/office/spreadsheetml/2017/richdata2" ref="A2:E235">
      <sortCondition ref="E1:E235"/>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CDC8E-3005-4B34-AF6F-0B42EA984106}">
  <dimension ref="A1:E17"/>
  <sheetViews>
    <sheetView workbookViewId="0">
      <selection activeCell="I11" sqref="I11"/>
    </sheetView>
  </sheetViews>
  <sheetFormatPr defaultColWidth="11.42578125" defaultRowHeight="15" x14ac:dyDescent="0.25"/>
  <cols>
    <col min="1" max="1" width="32.7109375" bestFit="1" customWidth="1"/>
    <col min="2" max="2" width="23.85546875" customWidth="1"/>
    <col min="3" max="3" width="21.7109375" bestFit="1" customWidth="1"/>
  </cols>
  <sheetData>
    <row r="1" spans="1:5" ht="45" x14ac:dyDescent="0.25">
      <c r="A1" t="s">
        <v>304</v>
      </c>
      <c r="B1" t="s">
        <v>305</v>
      </c>
      <c r="C1" s="42" t="s">
        <v>306</v>
      </c>
    </row>
    <row r="2" spans="1:5" x14ac:dyDescent="0.25">
      <c r="A2" t="s">
        <v>307</v>
      </c>
      <c r="B2" s="9">
        <v>1</v>
      </c>
      <c r="C2" s="43">
        <f>1-B2</f>
        <v>0</v>
      </c>
    </row>
    <row r="3" spans="1:5" x14ac:dyDescent="0.25">
      <c r="A3" t="s">
        <v>308</v>
      </c>
      <c r="B3" s="9">
        <v>0.3</v>
      </c>
      <c r="C3" s="43">
        <f t="shared" ref="C3:C17" si="0">1-B3</f>
        <v>0.7</v>
      </c>
    </row>
    <row r="4" spans="1:5" x14ac:dyDescent="0.25">
      <c r="A4" t="s">
        <v>309</v>
      </c>
      <c r="B4" s="9">
        <v>0.5</v>
      </c>
      <c r="C4" s="43">
        <f t="shared" si="0"/>
        <v>0.5</v>
      </c>
      <c r="E4" t="s">
        <v>310</v>
      </c>
    </row>
    <row r="5" spans="1:5" x14ac:dyDescent="0.25">
      <c r="A5" t="s">
        <v>311</v>
      </c>
      <c r="B5" s="9">
        <v>0.7</v>
      </c>
      <c r="C5" s="43">
        <f t="shared" si="0"/>
        <v>0.30000000000000004</v>
      </c>
    </row>
    <row r="6" spans="1:5" x14ac:dyDescent="0.25">
      <c r="A6" t="s">
        <v>312</v>
      </c>
      <c r="B6" s="9">
        <v>0.85</v>
      </c>
      <c r="C6" s="43">
        <f t="shared" si="0"/>
        <v>0.15000000000000002</v>
      </c>
    </row>
    <row r="7" spans="1:5" x14ac:dyDescent="0.25">
      <c r="A7" t="s">
        <v>313</v>
      </c>
      <c r="B7" s="9">
        <v>1</v>
      </c>
      <c r="C7" s="43">
        <f t="shared" si="0"/>
        <v>0</v>
      </c>
    </row>
    <row r="8" spans="1:5" x14ac:dyDescent="0.25">
      <c r="A8" t="s">
        <v>314</v>
      </c>
      <c r="B8" s="9">
        <v>1</v>
      </c>
      <c r="C8" s="43">
        <f t="shared" si="0"/>
        <v>0</v>
      </c>
    </row>
    <row r="9" spans="1:5" x14ac:dyDescent="0.25">
      <c r="A9" t="s">
        <v>315</v>
      </c>
      <c r="B9" s="9">
        <v>0.6</v>
      </c>
      <c r="C9" s="43">
        <f t="shared" si="0"/>
        <v>0.4</v>
      </c>
    </row>
    <row r="10" spans="1:5" x14ac:dyDescent="0.25">
      <c r="A10" t="s">
        <v>316</v>
      </c>
      <c r="B10" s="9">
        <v>0.3</v>
      </c>
      <c r="C10" s="43">
        <f t="shared" si="0"/>
        <v>0.7</v>
      </c>
    </row>
    <row r="11" spans="1:5" x14ac:dyDescent="0.25">
      <c r="A11" t="s">
        <v>317</v>
      </c>
      <c r="B11" s="9">
        <v>0.3</v>
      </c>
      <c r="C11" s="43">
        <f t="shared" si="0"/>
        <v>0.7</v>
      </c>
    </row>
    <row r="12" spans="1:5" x14ac:dyDescent="0.25">
      <c r="A12" t="s">
        <v>318</v>
      </c>
      <c r="B12" s="9">
        <v>0.1</v>
      </c>
      <c r="C12" s="43">
        <f t="shared" si="0"/>
        <v>0.9</v>
      </c>
    </row>
    <row r="13" spans="1:5" x14ac:dyDescent="0.25">
      <c r="A13" t="s">
        <v>319</v>
      </c>
      <c r="B13" s="9">
        <v>0.05</v>
      </c>
      <c r="C13" s="43">
        <f t="shared" si="0"/>
        <v>0.95</v>
      </c>
    </row>
    <row r="14" spans="1:5" x14ac:dyDescent="0.25">
      <c r="A14" t="s">
        <v>320</v>
      </c>
      <c r="B14" s="9">
        <v>0.3</v>
      </c>
      <c r="C14" s="43">
        <f t="shared" si="0"/>
        <v>0.7</v>
      </c>
    </row>
    <row r="15" spans="1:5" x14ac:dyDescent="0.25">
      <c r="A15" t="s">
        <v>321</v>
      </c>
      <c r="B15" s="9">
        <v>1</v>
      </c>
      <c r="C15" s="43">
        <f t="shared" si="0"/>
        <v>0</v>
      </c>
    </row>
    <row r="16" spans="1:5" x14ac:dyDescent="0.25">
      <c r="A16" t="s">
        <v>322</v>
      </c>
      <c r="B16" s="9">
        <v>1</v>
      </c>
      <c r="C16" s="43">
        <f t="shared" si="0"/>
        <v>0</v>
      </c>
    </row>
    <row r="17" spans="1:3" x14ac:dyDescent="0.25">
      <c r="A17" t="s">
        <v>323</v>
      </c>
      <c r="B17" s="9">
        <v>0.05</v>
      </c>
      <c r="C17" s="44">
        <f t="shared" si="0"/>
        <v>0.95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C9EAC-3B68-4BDF-8DDD-B1CA3321DF9E}">
  <dimension ref="A1:E12"/>
  <sheetViews>
    <sheetView workbookViewId="0">
      <selection activeCell="A12" sqref="A12"/>
    </sheetView>
  </sheetViews>
  <sheetFormatPr defaultColWidth="11.42578125" defaultRowHeight="15" x14ac:dyDescent="0.25"/>
  <cols>
    <col min="1" max="1" width="49" bestFit="1" customWidth="1"/>
    <col min="2" max="2" width="25.140625" bestFit="1" customWidth="1"/>
    <col min="3" max="3" width="31.85546875" customWidth="1"/>
  </cols>
  <sheetData>
    <row r="1" spans="1:5" x14ac:dyDescent="0.25">
      <c r="A1" s="3"/>
      <c r="B1" s="4"/>
    </row>
    <row r="2" spans="1:5" x14ac:dyDescent="0.25">
      <c r="A2" s="4"/>
      <c r="B2" s="5"/>
    </row>
    <row r="3" spans="1:5" x14ac:dyDescent="0.25">
      <c r="A3" s="4"/>
      <c r="B3" s="5"/>
    </row>
    <row r="4" spans="1:5" x14ac:dyDescent="0.25">
      <c r="A4" s="3" t="s">
        <v>324</v>
      </c>
      <c r="B4" s="3" t="s">
        <v>325</v>
      </c>
      <c r="C4" s="2" t="s">
        <v>326</v>
      </c>
    </row>
    <row r="5" spans="1:5" x14ac:dyDescent="0.25">
      <c r="A5" s="4" t="s">
        <v>327</v>
      </c>
      <c r="B5" s="5">
        <v>0.3</v>
      </c>
      <c r="C5" s="6">
        <f>B5*$B$12</f>
        <v>2.6640000000000003E-9</v>
      </c>
      <c r="E5" t="s">
        <v>328</v>
      </c>
    </row>
    <row r="6" spans="1:5" x14ac:dyDescent="0.25">
      <c r="A6" s="4" t="s">
        <v>53</v>
      </c>
      <c r="B6" s="5">
        <v>1</v>
      </c>
      <c r="C6" s="6">
        <f t="shared" ref="C6:C9" si="0">B6*$B$12</f>
        <v>8.8800000000000008E-9</v>
      </c>
    </row>
    <row r="7" spans="1:5" x14ac:dyDescent="0.25">
      <c r="A7" s="4" t="s">
        <v>329</v>
      </c>
      <c r="B7" s="5">
        <v>0.55000000000000004</v>
      </c>
      <c r="C7" s="6">
        <f t="shared" si="0"/>
        <v>4.8840000000000009E-9</v>
      </c>
    </row>
    <row r="8" spans="1:5" x14ac:dyDescent="0.25">
      <c r="A8" s="4" t="s">
        <v>330</v>
      </c>
      <c r="B8" s="5">
        <v>0.73</v>
      </c>
      <c r="C8" s="6">
        <f t="shared" si="0"/>
        <v>6.4824000000000007E-9</v>
      </c>
    </row>
    <row r="9" spans="1:5" x14ac:dyDescent="0.25">
      <c r="A9" s="4" t="s">
        <v>331</v>
      </c>
      <c r="B9" s="5">
        <v>0.7</v>
      </c>
      <c r="C9" s="6">
        <f t="shared" si="0"/>
        <v>6.216E-9</v>
      </c>
    </row>
    <row r="11" spans="1:5" x14ac:dyDescent="0.25">
      <c r="A11" s="8"/>
    </row>
    <row r="12" spans="1:5" x14ac:dyDescent="0.25">
      <c r="A12" s="3" t="s">
        <v>332</v>
      </c>
      <c r="B12" s="7">
        <v>8.8800000000000008E-9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7666bad-e111-4a75-8252-8659d04dad66">
      <Terms xmlns="http://schemas.microsoft.com/office/infopath/2007/PartnerControls"/>
    </lcf76f155ced4ddcb4097134ff3c332f>
    <TaxCatchAll xmlns="a6425bee-4565-4745-8c73-dc04912636f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0B39112B4FC1F4FB08F4401CA87D9EF" ma:contentTypeVersion="17" ma:contentTypeDescription="Create a new document." ma:contentTypeScope="" ma:versionID="119b2be695f2df29912d12fcd5d4ef7b">
  <xsd:schema xmlns:xsd="http://www.w3.org/2001/XMLSchema" xmlns:xs="http://www.w3.org/2001/XMLSchema" xmlns:p="http://schemas.microsoft.com/office/2006/metadata/properties" xmlns:ns2="37666bad-e111-4a75-8252-8659d04dad66" xmlns:ns3="a6425bee-4565-4745-8c73-dc04912636fd" targetNamespace="http://schemas.microsoft.com/office/2006/metadata/properties" ma:root="true" ma:fieldsID="21a5c90c8e2c91bbce80e42b4829e039" ns2:_="" ns3:_="">
    <xsd:import namespace="37666bad-e111-4a75-8252-8659d04dad66"/>
    <xsd:import namespace="a6425bee-4565-4745-8c73-dc04912636f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666bad-e111-4a75-8252-8659d04da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cf74a67-32d1-4125-8072-340f26b371e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425bee-4565-4745-8c73-dc04912636f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ceeb007-3869-4555-a8ea-a07ccd64c685}" ma:internalName="TaxCatchAll" ma:showField="CatchAllData" ma:web="a6425bee-4565-4745-8c73-dc04912636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B0B7EB-AE93-4DD9-BF93-275827D2443A}">
  <ds:schemaRefs>
    <ds:schemaRef ds:uri="http://schemas.microsoft.com/sharepoint/v3/contenttype/forms"/>
  </ds:schemaRefs>
</ds:datastoreItem>
</file>

<file path=customXml/itemProps2.xml><?xml version="1.0" encoding="utf-8"?>
<ds:datastoreItem xmlns:ds="http://schemas.openxmlformats.org/officeDocument/2006/customXml" ds:itemID="{0070A205-0C01-4BDB-81E7-0B294B91C297}">
  <ds:schemaRefs>
    <ds:schemaRef ds:uri="a6425bee-4565-4745-8c73-dc04912636fd"/>
    <ds:schemaRef ds:uri="http://purl.org/dc/terms/"/>
    <ds:schemaRef ds:uri="http://purl.org/dc/dcmitype/"/>
    <ds:schemaRef ds:uri="http://schemas.openxmlformats.org/package/2006/metadata/core-properties"/>
    <ds:schemaRef ds:uri="http://schemas.microsoft.com/office/2006/documentManagement/types"/>
    <ds:schemaRef ds:uri="37666bad-e111-4a75-8252-8659d04dad66"/>
    <ds:schemaRef ds:uri="http://purl.org/dc/elements/1.1/"/>
    <ds:schemaRef ds:uri="http://schemas.microsoft.com/office/2006/metadata/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DF84D8E6-884E-429B-991D-F58263BD53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666bad-e111-4a75-8252-8659d04dad66"/>
    <ds:schemaRef ds:uri="a6425bee-4565-4745-8c73-dc04912636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Overview</vt:lpstr>
      <vt:lpstr>1. Activity - land use impact </vt:lpstr>
      <vt:lpstr>2.Correction&amp;additional results</vt:lpstr>
      <vt:lpstr>3. Cotton yield data</vt:lpstr>
      <vt:lpstr>4. Irrigation data</vt:lpstr>
      <vt:lpstr>5. MSA by land type</vt:lpstr>
      <vt:lpstr>6. Species loss by crop 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Alice CROS</dc:creator>
  <cp:keywords/>
  <dc:description/>
  <cp:lastModifiedBy>Jacob Bedford</cp:lastModifiedBy>
  <cp:revision/>
  <dcterms:created xsi:type="dcterms:W3CDTF">2024-04-08T14:22:05Z</dcterms:created>
  <dcterms:modified xsi:type="dcterms:W3CDTF">2024-06-03T15:25:40Z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0x01010050B39112B4FC1F4FB08F4401CA87D9EF</vt:lpwstr>
  </property>
  <property fmtid="{D5CDD505-2E9C-101B-9397-08002B2CF9AE}" pid="3" name="MediaServiceImageTags">
    <vt:lpwstr/>
  </property>
</Properties>
</file>